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ex||Changelog" sheetId="1" r:id="rId4"/>
    <sheet state="visible" name="Player profile" sheetId="2" r:id="rId5"/>
    <sheet state="visible" name="Calculation_Income" sheetId="3" r:id="rId6"/>
    <sheet state="visible" name="Daily progress" sheetId="4" r:id="rId7"/>
    <sheet state="visible" name="Prices" sheetId="5" r:id="rId8"/>
  </sheets>
  <definedNames/>
  <calcPr/>
  <extLst>
    <ext uri="GoogleSheetsCustomDataVersion2">
      <go:sheetsCustomData xmlns:go="http://customooxmlschemas.google.com/" r:id="rId9" roundtripDataChecksum="FK5g7YIkMdmKPWXa0qbN29TNnS7gz7hSiiBXWR+aCyk="/>
    </ext>
  </extLst>
</workbook>
</file>

<file path=xl/sharedStrings.xml><?xml version="1.0" encoding="utf-8"?>
<sst xmlns="http://schemas.openxmlformats.org/spreadsheetml/2006/main" count="168" uniqueCount="95">
  <si>
    <t>Index</t>
  </si>
  <si>
    <t>Format map</t>
  </si>
  <si>
    <t>Changelog</t>
  </si>
  <si>
    <t>Page</t>
  </si>
  <si>
    <t>Description</t>
  </si>
  <si>
    <t>table heading</t>
  </si>
  <si>
    <t>Date</t>
  </si>
  <si>
    <t>Author</t>
  </si>
  <si>
    <t>Version</t>
  </si>
  <si>
    <t>Changes</t>
  </si>
  <si>
    <t>Player profile</t>
  </si>
  <si>
    <t>estimated profiles</t>
  </si>
  <si>
    <t>table content</t>
  </si>
  <si>
    <t>Ipsita</t>
  </si>
  <si>
    <t>v_01</t>
  </si>
  <si>
    <t>Create the first doc</t>
  </si>
  <si>
    <t>Calculation_Income</t>
  </si>
  <si>
    <t>Calculate income from earning in game (collect + exchange)</t>
  </si>
  <si>
    <t>manual input</t>
  </si>
  <si>
    <t>v_02</t>
  </si>
  <si>
    <t>Add duplicate toys and consider more for kid</t>
  </si>
  <si>
    <t>Prices</t>
  </si>
  <si>
    <t>shop prices for box</t>
  </si>
  <si>
    <t>calculation</t>
  </si>
  <si>
    <t>total/formatted calculation</t>
  </si>
  <si>
    <t>special formula calculation</t>
  </si>
  <si>
    <t>link</t>
  </si>
  <si>
    <t>Session/day</t>
  </si>
  <si>
    <t>Nb of runs / session</t>
  </si>
  <si>
    <t>Nb of runs / day</t>
  </si>
  <si>
    <t>Duration/Run (s)</t>
  </si>
  <si>
    <t>Duration/Day(s)</t>
  </si>
  <si>
    <t>Duration/Day(hour)</t>
  </si>
  <si>
    <t>Nb of Toys/Day</t>
  </si>
  <si>
    <t>Nb of Mini Game unlock according to Client direction = no duplicate until all the universe unlocked</t>
  </si>
  <si>
    <t>Min</t>
  </si>
  <si>
    <t>Target for kid to unlock all 40 toys within 1 month (target 5 days/week)</t>
  </si>
  <si>
    <t>Max</t>
  </si>
  <si>
    <t>Avr</t>
  </si>
  <si>
    <t>Coin Earn in Game</t>
  </si>
  <si>
    <t>Profile: minimum</t>
  </si>
  <si>
    <t>Score to Carrot Conversion Rate</t>
  </si>
  <si>
    <t>Game Title</t>
  </si>
  <si>
    <t>Average Carrot\Run</t>
  </si>
  <si>
    <t>Average Score\Exchange\Run</t>
  </si>
  <si>
    <t>Total carrot\Run</t>
  </si>
  <si>
    <t>Average score\Run</t>
  </si>
  <si>
    <t>Pony</t>
  </si>
  <si>
    <t>Gormiti</t>
  </si>
  <si>
    <t>Justice League</t>
  </si>
  <si>
    <t>Minion</t>
  </si>
  <si>
    <t>44 Cat</t>
  </si>
  <si>
    <t>Barbie</t>
  </si>
  <si>
    <t>WWF</t>
  </si>
  <si>
    <t>Miraculous</t>
  </si>
  <si>
    <t>Profile: max</t>
  </si>
  <si>
    <t xml:space="preserve">Beginer </t>
  </si>
  <si>
    <t>Total coin\Run</t>
  </si>
  <si>
    <t>Skill Rate</t>
  </si>
  <si>
    <t>Exchange price rate</t>
  </si>
  <si>
    <t>Exchange price</t>
  </si>
  <si>
    <t>Pro</t>
  </si>
  <si>
    <t>Daily progress</t>
  </si>
  <si>
    <t>Min Profile</t>
  </si>
  <si>
    <t>day</t>
  </si>
  <si>
    <t>per day</t>
  </si>
  <si>
    <t>total</t>
  </si>
  <si>
    <t>content available</t>
  </si>
  <si>
    <t>as mainly focus for Kids so the economic will based on the Max Profile Beginer</t>
  </si>
  <si>
    <t>daily income =</t>
  </si>
  <si>
    <t>action phase income depending on number of sessions, runs per session and carrots per run</t>
  </si>
  <si>
    <t>content available check =</t>
  </si>
  <si>
    <t>YES if player didn't earn enough Carrot to unlock all toys/skins till mentioned day</t>
  </si>
  <si>
    <t xml:space="preserve">NO if player earned more SC than required to buy all skins </t>
  </si>
  <si>
    <t>assume calculate base on Pony game unlock first</t>
  </si>
  <si>
    <t>assume each game will play one run only after unlocked</t>
  </si>
  <si>
    <t>Max Profile</t>
  </si>
  <si>
    <t>Low Luck profile</t>
  </si>
  <si>
    <t>content available Reduce Diff</t>
  </si>
  <si>
    <t>Low Luck profile Reduce Diff</t>
  </si>
  <si>
    <t>Shop prices</t>
  </si>
  <si>
    <t>#</t>
  </si>
  <si>
    <t>name</t>
  </si>
  <si>
    <t>price, Carrot</t>
  </si>
  <si>
    <t>No of toy to unlock</t>
  </si>
  <si>
    <t>Diff mode</t>
  </si>
  <si>
    <t>Lucky Box</t>
  </si>
  <si>
    <t>No of universe</t>
  </si>
  <si>
    <t>Reduce Diff</t>
  </si>
  <si>
    <t>Total</t>
  </si>
  <si>
    <t>Times max duplicated</t>
  </si>
  <si>
    <t>Real cost</t>
  </si>
  <si>
    <t>Low Luck Profile</t>
  </si>
  <si>
    <t>No of box to unlock all Toy</t>
  </si>
  <si>
    <t>Shop prices reduce diff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</si>
</sst>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9]M/D/YYYY"/>
  </numFmts>
  <fonts count="15">
    <font>
      <sz val="11.0"/>
      <color rgb="FF000000"/>
      <name val="Calibri"/>
      <scheme val="minor"/>
    </font>
    <font>
      <sz val="11.0"/>
      <color rgb="FF000000"/>
      <name val="Calibri"/>
    </font>
    <font>
      <b/>
      <sz val="15.0"/>
      <color rgb="FF44546A"/>
      <name val="Calibri"/>
    </font>
    <font>
      <sz val="11.0"/>
      <color rgb="FFFFFFFF"/>
      <name val="Calibri"/>
    </font>
    <font>
      <color theme="1"/>
      <name val="Calibri"/>
    </font>
    <font>
      <sz val="11.0"/>
      <color rgb="FF3F3F76"/>
      <name val="Calibri"/>
    </font>
    <font>
      <b/>
      <sz val="11.0"/>
      <color rgb="FFFA7D00"/>
      <name val="Calibri"/>
    </font>
    <font>
      <b/>
      <sz val="11.0"/>
      <color rgb="FF000000"/>
      <name val="Calibri"/>
    </font>
    <font>
      <sz val="11.0"/>
      <color rgb="FFFA7D00"/>
      <name val="Calibri"/>
    </font>
    <font/>
    <font>
      <b/>
      <i/>
      <sz val="9.0"/>
      <color rgb="FF000000"/>
      <name val="Calibri"/>
    </font>
    <font>
      <b/>
      <i/>
      <sz val="11.0"/>
      <color rgb="FF000000"/>
      <name val="Calibri"/>
    </font>
    <font>
      <sz val="11.0"/>
      <color rgb="FFFF0000"/>
      <name val="Calibri"/>
    </font>
    <font>
      <b/>
      <sz val="11.0"/>
      <color rgb="FFFFFFFF"/>
      <name val="Calibri"/>
    </font>
    <font>
      <b/>
      <sz val="10.0"/>
      <color rgb="FF44546A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5B9BD5"/>
        <bgColor rgb="FF5B9BD5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BDD6EE"/>
        <bgColor rgb="FFBDD6EE"/>
      </patternFill>
    </fill>
    <fill>
      <patternFill patternType="solid">
        <fgColor rgb="FFA6A6A6"/>
        <bgColor rgb="FFA6A6A6"/>
      </patternFill>
    </fill>
  </fills>
  <borders count="8">
    <border/>
    <border>
      <bottom style="thick">
        <color rgb="FF5B9BD5"/>
      </bottom>
    </border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bottom style="double">
        <color rgb="FFFF800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7F7F7F"/>
      </right>
      <top style="thin">
        <color rgb="FF7F7F7F"/>
      </top>
      <bottom style="thin">
        <color rgb="FF7F7F7F"/>
      </bottom>
    </border>
    <border>
      <left/>
      <right style="thin">
        <color rgb="FF7F7F7F"/>
      </right>
      <top style="thin">
        <color rgb="FF7F7F7F"/>
      </top>
      <bottom/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1" vertical="bottom" wrapText="0"/>
    </xf>
    <xf borderId="1" fillId="0" fontId="2" numFmtId="0" xfId="0" applyAlignment="1" applyBorder="1" applyFont="1">
      <alignment horizontal="center" shrinkToFit="0" vertical="bottom" wrapText="0"/>
    </xf>
    <xf borderId="1" fillId="0" fontId="2" numFmtId="0" xfId="0" applyAlignment="1" applyBorder="1" applyFont="1">
      <alignment shrinkToFit="0" vertical="bottom" wrapText="0"/>
    </xf>
    <xf borderId="2" fillId="2" fontId="3" numFmtId="0" xfId="0" applyAlignment="1" applyBorder="1" applyFill="1" applyFont="1">
      <alignment horizontal="center" shrinkToFit="0" vertical="bottom" wrapText="0"/>
    </xf>
    <xf borderId="2" fillId="2" fontId="3" numFmtId="0" xfId="0" applyAlignment="1" applyBorder="1" applyFont="1">
      <alignment horizontal="center" shrinkToFit="1" vertical="bottom" wrapText="0"/>
    </xf>
    <xf borderId="2" fillId="2" fontId="3" numFmtId="0" xfId="0" applyAlignment="1" applyBorder="1" applyFont="1">
      <alignment shrinkToFit="0" vertical="bottom" wrapText="0"/>
    </xf>
    <xf borderId="2" fillId="2" fontId="3" numFmtId="0" xfId="0" applyAlignment="1" applyBorder="1" applyFont="1">
      <alignment shrinkToFit="1" vertical="bottom" wrapText="0"/>
    </xf>
    <xf borderId="0" fillId="0" fontId="4" numFmtId="0" xfId="0" applyFont="1"/>
    <xf borderId="2" fillId="3" fontId="3" numFmtId="0" xfId="0" applyAlignment="1" applyBorder="1" applyFill="1" applyFon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4" numFmtId="0" xfId="0" applyAlignment="1" applyFont="1">
      <alignment readingOrder="0"/>
    </xf>
    <xf borderId="0" fillId="0" fontId="1" numFmtId="0" xfId="0" applyAlignment="1" applyFont="1">
      <alignment shrinkToFit="0" vertical="bottom" wrapText="0"/>
    </xf>
    <xf borderId="3" fillId="4" fontId="5" numFmtId="0" xfId="0" applyAlignment="1" applyBorder="1" applyFill="1" applyFont="1">
      <alignment shrinkToFit="0" vertical="bottom" wrapText="0"/>
    </xf>
    <xf borderId="3" fillId="5" fontId="6" numFmtId="0" xfId="0" applyAlignment="1" applyBorder="1" applyFill="1" applyFont="1">
      <alignment shrinkToFit="0" vertical="bottom" wrapText="0"/>
    </xf>
    <xf borderId="3" fillId="5" fontId="7" numFmtId="0" xfId="0" applyAlignment="1" applyBorder="1" applyFont="1">
      <alignment shrinkToFit="0" vertical="bottom" wrapText="0"/>
    </xf>
    <xf borderId="3" fillId="6" fontId="6" numFmtId="0" xfId="0" applyAlignment="1" applyBorder="1" applyFill="1" applyFont="1">
      <alignment shrinkToFit="0" vertical="bottom" wrapText="0"/>
    </xf>
    <xf borderId="4" fillId="0" fontId="8" numFmtId="0" xfId="0" applyAlignment="1" applyBorder="1" applyFont="1">
      <alignment shrinkToFit="0" vertical="bottom" wrapText="0"/>
    </xf>
    <xf borderId="1" fillId="0" fontId="9" numFmtId="0" xfId="0" applyBorder="1" applyFont="1"/>
    <xf borderId="0" fillId="0" fontId="10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11" numFmtId="0" xfId="0" applyAlignment="1" applyFont="1">
      <alignment horizontal="left" shrinkToFit="0" vertical="bottom" wrapText="1"/>
    </xf>
    <xf borderId="0" fillId="0" fontId="1" numFmtId="0" xfId="0" applyAlignment="1" applyFont="1">
      <alignment shrinkToFit="0" vertical="bottom" wrapText="1"/>
    </xf>
    <xf borderId="2" fillId="2" fontId="3" numFmtId="0" xfId="0" applyAlignment="1" applyBorder="1" applyFont="1">
      <alignment shrinkToFit="0" vertical="bottom" wrapText="1"/>
    </xf>
    <xf borderId="3" fillId="4" fontId="12" numFmtId="0" xfId="0" applyAlignment="1" applyBorder="1" applyFont="1">
      <alignment shrinkToFit="0" vertical="bottom" wrapText="0"/>
    </xf>
    <xf borderId="5" fillId="2" fontId="13" numFmtId="0" xfId="0" applyAlignment="1" applyBorder="1" applyFont="1">
      <alignment horizontal="right" shrinkToFit="0" vertical="top" wrapText="1"/>
    </xf>
    <xf borderId="5" fillId="2" fontId="13" numFmtId="0" xfId="0" applyAlignment="1" applyBorder="1" applyFont="1">
      <alignment shrinkToFit="0" vertical="top" wrapText="1"/>
    </xf>
    <xf borderId="5" fillId="2" fontId="3" numFmtId="0" xfId="0" applyAlignment="1" applyBorder="1" applyFont="1">
      <alignment horizontal="right" shrinkToFit="0" vertical="bottom" wrapText="1"/>
    </xf>
    <xf borderId="5" fillId="4" fontId="5" numFmtId="0" xfId="0" applyAlignment="1" applyBorder="1" applyFont="1">
      <alignment shrinkToFit="0" vertical="bottom" wrapText="0"/>
    </xf>
    <xf borderId="3" fillId="7" fontId="7" numFmtId="0" xfId="0" applyAlignment="1" applyBorder="1" applyFill="1" applyFont="1">
      <alignment shrinkToFit="0" vertical="bottom" wrapText="0"/>
    </xf>
    <xf borderId="1" fillId="0" fontId="14" numFmtId="0" xfId="0" applyAlignment="1" applyBorder="1" applyFont="1">
      <alignment shrinkToFit="0" vertical="bottom" wrapText="0"/>
    </xf>
    <xf borderId="5" fillId="2" fontId="13" numFmtId="0" xfId="0" applyAlignment="1" applyBorder="1" applyFont="1">
      <alignment horizontal="right" shrinkToFit="0" vertical="center" wrapText="1"/>
    </xf>
    <xf borderId="5" fillId="4" fontId="12" numFmtId="0" xfId="0" applyAlignment="1" applyBorder="1" applyFont="1">
      <alignment shrinkToFit="0" vertical="center" wrapText="0"/>
    </xf>
    <xf borderId="2" fillId="2" fontId="3" numFmtId="0" xfId="0" applyAlignment="1" applyBorder="1" applyFont="1">
      <alignment horizontal="right" shrinkToFit="0" vertical="center" wrapText="1"/>
    </xf>
    <xf borderId="2" fillId="2" fontId="3" numFmtId="0" xfId="0" applyAlignment="1" applyBorder="1" applyFont="1">
      <alignment shrinkToFit="0" vertical="center" wrapText="0"/>
    </xf>
    <xf borderId="2" fillId="3" fontId="3" numFmtId="0" xfId="0" applyAlignment="1" applyBorder="1" applyFont="1">
      <alignment shrinkToFit="0" vertical="bottom" wrapText="1"/>
    </xf>
    <xf borderId="5" fillId="5" fontId="6" numFmtId="0" xfId="0" applyAlignment="1" applyBorder="1" applyFont="1">
      <alignment shrinkToFit="0" vertical="bottom" wrapText="0"/>
    </xf>
    <xf borderId="5" fillId="5" fontId="7" numFmtId="1" xfId="0" applyAlignment="1" applyBorder="1" applyFont="1" applyNumberFormat="1">
      <alignment shrinkToFit="0" vertical="bottom" wrapText="0"/>
    </xf>
    <xf borderId="5" fillId="0" fontId="1" numFmtId="0" xfId="0" applyAlignment="1" applyBorder="1" applyFont="1">
      <alignment horizontal="center" shrinkToFit="0" vertical="bottom" wrapText="0"/>
    </xf>
    <xf borderId="2" fillId="2" fontId="3" numFmtId="0" xfId="0" applyAlignment="1" applyBorder="1" applyFont="1">
      <alignment shrinkToFit="0" vertical="center" wrapText="1"/>
    </xf>
    <xf borderId="2" fillId="2" fontId="3" numFmtId="0" xfId="0" applyAlignment="1" applyBorder="1" applyFont="1">
      <alignment horizontal="center" shrinkToFit="0" vertical="center" wrapText="0"/>
    </xf>
    <xf borderId="6" fillId="4" fontId="5" numFmtId="0" xfId="0" applyAlignment="1" applyBorder="1" applyFont="1">
      <alignment shrinkToFit="0" vertical="bottom" wrapText="0"/>
    </xf>
    <xf borderId="7" fillId="4" fontId="5" numFmtId="0" xfId="0" applyAlignment="1" applyBorder="1" applyFont="1">
      <alignment shrinkToFit="0" vertical="bottom" wrapText="0"/>
    </xf>
    <xf borderId="7" fillId="4" fontId="12" numFmtId="0" xfId="0" applyAlignment="1" applyBorder="1" applyFont="1">
      <alignment shrinkToFit="0" vertical="bottom" wrapText="0"/>
    </xf>
    <xf borderId="6" fillId="4" fontId="12" numFmtId="0" xfId="0" applyAlignment="1" applyBorder="1" applyFont="1">
      <alignment shrinkToFit="0" vertical="bottom" wrapText="0"/>
    </xf>
    <xf borderId="0" fillId="0" fontId="7" numFmtId="0" xfId="0" applyAlignment="1" applyFont="1">
      <alignment shrinkToFit="0" vertical="bottom" wrapText="0"/>
    </xf>
  </cellXfs>
  <cellStyles count="1">
    <cellStyle xfId="0" name="Normal" builtinId="0"/>
  </cellStyles>
  <dxfs count="2">
    <dxf>
      <font/>
      <fill>
        <patternFill patternType="solid">
          <fgColor rgb="FFC00000"/>
          <bgColor rgb="FFC00000"/>
        </patternFill>
      </fill>
      <border/>
    </dxf>
    <dxf>
      <font/>
      <fill>
        <patternFill patternType="solid">
          <fgColor rgb="FF70AD47"/>
          <bgColor rgb="FF70AD47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0.0"/>
    <col customWidth="1" min="3" max="3" width="51.57"/>
    <col customWidth="1" min="4" max="5" width="8.71"/>
    <col customWidth="1" min="6" max="6" width="26.86"/>
    <col customWidth="1" min="7" max="8" width="8.71"/>
    <col customWidth="1" min="9" max="9" width="14.14"/>
    <col customWidth="1" min="10" max="10" width="21.86"/>
    <col customWidth="1" min="11" max="11" width="9.57"/>
    <col customWidth="1" min="12" max="12" width="57.57"/>
    <col customWidth="1" min="13" max="26" width="8.71"/>
  </cols>
  <sheetData>
    <row r="1">
      <c r="C1" s="1"/>
      <c r="L1" s="1"/>
    </row>
    <row r="2">
      <c r="C2" s="1"/>
      <c r="L2" s="1"/>
    </row>
    <row r="3">
      <c r="B3" s="2" t="s">
        <v>0</v>
      </c>
      <c r="C3" s="1"/>
      <c r="F3" s="2" t="s">
        <v>1</v>
      </c>
      <c r="I3" s="3" t="s">
        <v>2</v>
      </c>
      <c r="L3" s="1"/>
    </row>
    <row r="4">
      <c r="C4" s="1"/>
      <c r="L4" s="1"/>
    </row>
    <row r="5">
      <c r="B5" s="4" t="s">
        <v>3</v>
      </c>
      <c r="C5" s="5" t="s">
        <v>4</v>
      </c>
      <c r="F5" s="6" t="s">
        <v>5</v>
      </c>
      <c r="I5" s="6" t="s">
        <v>6</v>
      </c>
      <c r="J5" s="6" t="s">
        <v>7</v>
      </c>
      <c r="K5" s="6" t="s">
        <v>8</v>
      </c>
      <c r="L5" s="7" t="s">
        <v>9</v>
      </c>
    </row>
    <row r="6">
      <c r="B6" s="8" t="s">
        <v>10</v>
      </c>
      <c r="C6" s="1" t="s">
        <v>11</v>
      </c>
      <c r="F6" s="9" t="s">
        <v>12</v>
      </c>
      <c r="I6" s="10">
        <v>44102.0</v>
      </c>
      <c r="J6" s="11" t="s">
        <v>13</v>
      </c>
      <c r="K6" s="8" t="s">
        <v>14</v>
      </c>
      <c r="L6" s="1" t="s">
        <v>15</v>
      </c>
    </row>
    <row r="7">
      <c r="B7" s="12" t="s">
        <v>16</v>
      </c>
      <c r="C7" s="1" t="s">
        <v>17</v>
      </c>
      <c r="F7" s="13" t="s">
        <v>18</v>
      </c>
      <c r="I7" s="10">
        <v>44104.0</v>
      </c>
      <c r="J7" s="11" t="s">
        <v>13</v>
      </c>
      <c r="K7" s="11" t="s">
        <v>19</v>
      </c>
      <c r="L7" s="1" t="s">
        <v>20</v>
      </c>
    </row>
    <row r="8">
      <c r="B8" s="8" t="s">
        <v>21</v>
      </c>
      <c r="C8" s="1" t="s">
        <v>22</v>
      </c>
      <c r="F8" s="14" t="s">
        <v>23</v>
      </c>
      <c r="L8" s="1"/>
    </row>
    <row r="9">
      <c r="F9" s="15" t="s">
        <v>24</v>
      </c>
      <c r="L9" s="1"/>
    </row>
    <row r="10">
      <c r="F10" s="16" t="s">
        <v>25</v>
      </c>
      <c r="L10" s="1"/>
    </row>
    <row r="11">
      <c r="C11" s="1"/>
      <c r="F11" s="17" t="s">
        <v>26</v>
      </c>
      <c r="L11" s="1"/>
    </row>
    <row r="12">
      <c r="C12" s="1"/>
      <c r="L12" s="1"/>
    </row>
    <row r="13">
      <c r="C13" s="1"/>
      <c r="L13" s="1"/>
    </row>
    <row r="14">
      <c r="C14" s="1"/>
      <c r="L14" s="1"/>
    </row>
    <row r="15">
      <c r="C15" s="1"/>
      <c r="L15" s="1"/>
    </row>
    <row r="16">
      <c r="C16" s="1"/>
      <c r="L16" s="1"/>
    </row>
    <row r="17">
      <c r="C17" s="1"/>
      <c r="L17" s="1"/>
    </row>
    <row r="18">
      <c r="C18" s="1"/>
      <c r="L18" s="1"/>
    </row>
    <row r="19">
      <c r="C19" s="1"/>
      <c r="L19" s="1"/>
    </row>
    <row r="20">
      <c r="C20" s="1"/>
      <c r="L20" s="1"/>
    </row>
    <row r="21" ht="15.75" customHeight="1">
      <c r="C21" s="1"/>
      <c r="L21" s="1"/>
    </row>
    <row r="22" ht="15.75" customHeight="1">
      <c r="C22" s="1"/>
      <c r="L22" s="1"/>
    </row>
    <row r="23" ht="15.75" customHeight="1">
      <c r="C23" s="1"/>
      <c r="L23" s="1"/>
    </row>
    <row r="24" ht="15.75" customHeight="1">
      <c r="C24" s="1"/>
      <c r="L24" s="1"/>
    </row>
    <row r="25" ht="15.75" customHeight="1">
      <c r="C25" s="1"/>
      <c r="L25" s="1"/>
    </row>
    <row r="26" ht="15.75" customHeight="1">
      <c r="C26" s="1"/>
      <c r="L26" s="1"/>
    </row>
    <row r="27" ht="15.75" customHeight="1">
      <c r="C27" s="1"/>
      <c r="L27" s="1"/>
    </row>
    <row r="28" ht="15.75" customHeight="1">
      <c r="C28" s="1"/>
      <c r="L28" s="1"/>
    </row>
    <row r="29" ht="15.75" customHeight="1">
      <c r="C29" s="1"/>
      <c r="L29" s="1"/>
    </row>
    <row r="30" ht="15.75" customHeight="1">
      <c r="C30" s="1"/>
      <c r="L30" s="1"/>
    </row>
    <row r="31" ht="15.75" customHeight="1">
      <c r="C31" s="1"/>
      <c r="L31" s="1"/>
    </row>
    <row r="32" ht="15.75" customHeight="1">
      <c r="C32" s="1"/>
      <c r="L32" s="1"/>
    </row>
    <row r="33" ht="15.75" customHeight="1">
      <c r="C33" s="1"/>
      <c r="L33" s="1"/>
    </row>
    <row r="34" ht="15.75" customHeight="1">
      <c r="C34" s="1"/>
      <c r="L34" s="1"/>
    </row>
    <row r="35" ht="15.75" customHeight="1">
      <c r="C35" s="1"/>
      <c r="L35" s="1"/>
    </row>
    <row r="36" ht="15.75" customHeight="1">
      <c r="C36" s="1"/>
      <c r="L36" s="1"/>
    </row>
    <row r="37" ht="15.75" customHeight="1">
      <c r="C37" s="1"/>
      <c r="L37" s="1"/>
    </row>
    <row r="38" ht="15.75" customHeight="1">
      <c r="C38" s="1"/>
      <c r="L38" s="1"/>
    </row>
    <row r="39" ht="15.75" customHeight="1">
      <c r="C39" s="1"/>
      <c r="L39" s="1"/>
    </row>
    <row r="40" ht="15.75" customHeight="1">
      <c r="C40" s="1"/>
      <c r="L40" s="1"/>
    </row>
    <row r="41" ht="15.75" customHeight="1">
      <c r="C41" s="1"/>
      <c r="L41" s="1"/>
    </row>
    <row r="42" ht="15.75" customHeight="1">
      <c r="C42" s="1"/>
      <c r="L42" s="1"/>
    </row>
    <row r="43" ht="15.75" customHeight="1">
      <c r="C43" s="1"/>
      <c r="L43" s="1"/>
    </row>
    <row r="44" ht="15.75" customHeight="1">
      <c r="C44" s="1"/>
      <c r="L44" s="1"/>
    </row>
    <row r="45" ht="15.75" customHeight="1">
      <c r="C45" s="1"/>
      <c r="L45" s="1"/>
    </row>
    <row r="46" ht="15.75" customHeight="1">
      <c r="C46" s="1"/>
      <c r="L46" s="1"/>
    </row>
    <row r="47" ht="15.75" customHeight="1">
      <c r="C47" s="1"/>
      <c r="L47" s="1"/>
    </row>
    <row r="48" ht="15.75" customHeight="1">
      <c r="C48" s="1"/>
      <c r="L48" s="1"/>
    </row>
    <row r="49" ht="15.75" customHeight="1">
      <c r="C49" s="1"/>
      <c r="L49" s="1"/>
    </row>
    <row r="50" ht="15.75" customHeight="1">
      <c r="C50" s="1"/>
      <c r="L50" s="1"/>
    </row>
    <row r="51" ht="15.75" customHeight="1">
      <c r="C51" s="1"/>
      <c r="L51" s="1"/>
    </row>
    <row r="52" ht="15.75" customHeight="1">
      <c r="C52" s="1"/>
      <c r="L52" s="1"/>
    </row>
    <row r="53" ht="15.75" customHeight="1">
      <c r="C53" s="1"/>
      <c r="L53" s="1"/>
    </row>
    <row r="54" ht="15.75" customHeight="1">
      <c r="C54" s="1"/>
      <c r="L54" s="1"/>
    </row>
    <row r="55" ht="15.75" customHeight="1">
      <c r="C55" s="1"/>
      <c r="L55" s="1"/>
    </row>
    <row r="56" ht="15.75" customHeight="1">
      <c r="C56" s="1"/>
      <c r="L56" s="1"/>
    </row>
    <row r="57" ht="15.75" customHeight="1">
      <c r="C57" s="1"/>
      <c r="L57" s="1"/>
    </row>
    <row r="58" ht="15.75" customHeight="1">
      <c r="C58" s="1"/>
      <c r="L58" s="1"/>
    </row>
    <row r="59" ht="15.75" customHeight="1">
      <c r="C59" s="1"/>
      <c r="L59" s="1"/>
    </row>
    <row r="60" ht="15.75" customHeight="1">
      <c r="C60" s="1"/>
      <c r="L60" s="1"/>
    </row>
    <row r="61" ht="15.75" customHeight="1">
      <c r="C61" s="1"/>
      <c r="L61" s="1"/>
    </row>
    <row r="62" ht="15.75" customHeight="1">
      <c r="C62" s="1"/>
      <c r="L62" s="1"/>
    </row>
    <row r="63" ht="15.75" customHeight="1">
      <c r="C63" s="1"/>
      <c r="L63" s="1"/>
    </row>
    <row r="64" ht="15.75" customHeight="1">
      <c r="C64" s="1"/>
      <c r="L64" s="1"/>
    </row>
    <row r="65" ht="15.75" customHeight="1">
      <c r="C65" s="1"/>
      <c r="L65" s="1"/>
    </row>
    <row r="66" ht="15.75" customHeight="1">
      <c r="C66" s="1"/>
      <c r="L66" s="1"/>
    </row>
    <row r="67" ht="15.75" customHeight="1">
      <c r="C67" s="1"/>
      <c r="L67" s="1"/>
    </row>
    <row r="68" ht="15.75" customHeight="1">
      <c r="C68" s="1"/>
      <c r="L68" s="1"/>
    </row>
    <row r="69" ht="15.75" customHeight="1">
      <c r="C69" s="1"/>
      <c r="L69" s="1"/>
    </row>
    <row r="70" ht="15.75" customHeight="1">
      <c r="C70" s="1"/>
      <c r="L70" s="1"/>
    </row>
    <row r="71" ht="15.75" customHeight="1">
      <c r="C71" s="1"/>
      <c r="L71" s="1"/>
    </row>
    <row r="72" ht="15.75" customHeight="1">
      <c r="C72" s="1"/>
      <c r="L72" s="1"/>
    </row>
    <row r="73" ht="15.75" customHeight="1">
      <c r="C73" s="1"/>
      <c r="L73" s="1"/>
    </row>
    <row r="74" ht="15.75" customHeight="1">
      <c r="C74" s="1"/>
      <c r="L74" s="1"/>
    </row>
    <row r="75" ht="15.75" customHeight="1">
      <c r="C75" s="1"/>
      <c r="L75" s="1"/>
    </row>
    <row r="76" ht="15.75" customHeight="1">
      <c r="C76" s="1"/>
      <c r="L76" s="1"/>
    </row>
    <row r="77" ht="15.75" customHeight="1">
      <c r="C77" s="1"/>
      <c r="L77" s="1"/>
    </row>
    <row r="78" ht="15.75" customHeight="1">
      <c r="C78" s="1"/>
      <c r="L78" s="1"/>
    </row>
    <row r="79" ht="15.75" customHeight="1">
      <c r="C79" s="1"/>
      <c r="L79" s="1"/>
    </row>
    <row r="80" ht="15.75" customHeight="1">
      <c r="C80" s="1"/>
      <c r="L80" s="1"/>
    </row>
    <row r="81" ht="15.75" customHeight="1">
      <c r="C81" s="1"/>
      <c r="L81" s="1"/>
    </row>
    <row r="82" ht="15.75" customHeight="1">
      <c r="C82" s="1"/>
      <c r="L82" s="1"/>
    </row>
    <row r="83" ht="15.75" customHeight="1">
      <c r="C83" s="1"/>
      <c r="L83" s="1"/>
    </row>
    <row r="84" ht="15.75" customHeight="1">
      <c r="C84" s="1"/>
      <c r="L84" s="1"/>
    </row>
    <row r="85" ht="15.75" customHeight="1">
      <c r="C85" s="1"/>
      <c r="L85" s="1"/>
    </row>
    <row r="86" ht="15.75" customHeight="1">
      <c r="C86" s="1"/>
      <c r="L86" s="1"/>
    </row>
    <row r="87" ht="15.75" customHeight="1">
      <c r="C87" s="1"/>
      <c r="L87" s="1"/>
    </row>
    <row r="88" ht="15.75" customHeight="1">
      <c r="C88" s="1"/>
      <c r="L88" s="1"/>
    </row>
    <row r="89" ht="15.75" customHeight="1">
      <c r="C89" s="1"/>
      <c r="L89" s="1"/>
    </row>
    <row r="90" ht="15.75" customHeight="1">
      <c r="C90" s="1"/>
      <c r="L90" s="1"/>
    </row>
    <row r="91" ht="15.75" customHeight="1">
      <c r="C91" s="1"/>
      <c r="L91" s="1"/>
    </row>
    <row r="92" ht="15.75" customHeight="1">
      <c r="C92" s="1"/>
      <c r="L92" s="1"/>
    </row>
    <row r="93" ht="15.75" customHeight="1">
      <c r="C93" s="1"/>
      <c r="L93" s="1"/>
    </row>
    <row r="94" ht="15.75" customHeight="1">
      <c r="C94" s="1"/>
      <c r="L94" s="1"/>
    </row>
    <row r="95" ht="15.75" customHeight="1">
      <c r="C95" s="1"/>
      <c r="L95" s="1"/>
    </row>
    <row r="96" ht="15.75" customHeight="1">
      <c r="C96" s="1"/>
      <c r="L96" s="1"/>
    </row>
    <row r="97" ht="15.75" customHeight="1">
      <c r="C97" s="1"/>
      <c r="L97" s="1"/>
    </row>
    <row r="98" ht="15.75" customHeight="1">
      <c r="C98" s="1"/>
      <c r="L98" s="1"/>
    </row>
    <row r="99" ht="15.75" customHeight="1">
      <c r="C99" s="1"/>
      <c r="L99" s="1"/>
    </row>
    <row r="100" ht="15.75" customHeight="1">
      <c r="C100" s="1"/>
      <c r="L100" s="1"/>
    </row>
    <row r="101" ht="15.75" customHeight="1">
      <c r="C101" s="1"/>
      <c r="L101" s="1"/>
    </row>
    <row r="102" ht="15.75" customHeight="1">
      <c r="C102" s="1"/>
      <c r="L102" s="1"/>
    </row>
    <row r="103" ht="15.75" customHeight="1">
      <c r="C103" s="1"/>
      <c r="L103" s="1"/>
    </row>
    <row r="104" ht="15.75" customHeight="1">
      <c r="C104" s="1"/>
      <c r="L104" s="1"/>
    </row>
    <row r="105" ht="15.75" customHeight="1">
      <c r="C105" s="1"/>
      <c r="L105" s="1"/>
    </row>
    <row r="106" ht="15.75" customHeight="1">
      <c r="C106" s="1"/>
      <c r="L106" s="1"/>
    </row>
    <row r="107" ht="15.75" customHeight="1">
      <c r="C107" s="1"/>
      <c r="L107" s="1"/>
    </row>
    <row r="108" ht="15.75" customHeight="1">
      <c r="C108" s="1"/>
      <c r="L108" s="1"/>
    </row>
    <row r="109" ht="15.75" customHeight="1">
      <c r="C109" s="1"/>
      <c r="L109" s="1"/>
    </row>
    <row r="110" ht="15.75" customHeight="1">
      <c r="C110" s="1"/>
      <c r="L110" s="1"/>
    </row>
    <row r="111" ht="15.75" customHeight="1">
      <c r="C111" s="1"/>
      <c r="L111" s="1"/>
    </row>
    <row r="112" ht="15.75" customHeight="1">
      <c r="C112" s="1"/>
      <c r="L112" s="1"/>
    </row>
    <row r="113" ht="15.75" customHeight="1">
      <c r="C113" s="1"/>
      <c r="L113" s="1"/>
    </row>
    <row r="114" ht="15.75" customHeight="1">
      <c r="C114" s="1"/>
      <c r="L114" s="1"/>
    </row>
    <row r="115" ht="15.75" customHeight="1">
      <c r="C115" s="1"/>
      <c r="L115" s="1"/>
    </row>
    <row r="116" ht="15.75" customHeight="1">
      <c r="C116" s="1"/>
      <c r="L116" s="1"/>
    </row>
    <row r="117" ht="15.75" customHeight="1">
      <c r="C117" s="1"/>
      <c r="L117" s="1"/>
    </row>
    <row r="118" ht="15.75" customHeight="1">
      <c r="C118" s="1"/>
      <c r="L118" s="1"/>
    </row>
    <row r="119" ht="15.75" customHeight="1">
      <c r="C119" s="1"/>
      <c r="L119" s="1"/>
    </row>
    <row r="120" ht="15.75" customHeight="1">
      <c r="C120" s="1"/>
      <c r="L120" s="1"/>
    </row>
    <row r="121" ht="15.75" customHeight="1">
      <c r="C121" s="1"/>
      <c r="L121" s="1"/>
    </row>
    <row r="122" ht="15.75" customHeight="1">
      <c r="C122" s="1"/>
      <c r="L122" s="1"/>
    </row>
    <row r="123" ht="15.75" customHeight="1">
      <c r="C123" s="1"/>
      <c r="L123" s="1"/>
    </row>
    <row r="124" ht="15.75" customHeight="1">
      <c r="C124" s="1"/>
      <c r="L124" s="1"/>
    </row>
    <row r="125" ht="15.75" customHeight="1">
      <c r="C125" s="1"/>
      <c r="L125" s="1"/>
    </row>
    <row r="126" ht="15.75" customHeight="1">
      <c r="C126" s="1"/>
      <c r="L126" s="1"/>
    </row>
    <row r="127" ht="15.75" customHeight="1">
      <c r="C127" s="1"/>
      <c r="L127" s="1"/>
    </row>
    <row r="128" ht="15.75" customHeight="1">
      <c r="C128" s="1"/>
      <c r="L128" s="1"/>
    </row>
    <row r="129" ht="15.75" customHeight="1">
      <c r="C129" s="1"/>
      <c r="L129" s="1"/>
    </row>
    <row r="130" ht="15.75" customHeight="1">
      <c r="C130" s="1"/>
      <c r="L130" s="1"/>
    </row>
    <row r="131" ht="15.75" customHeight="1">
      <c r="C131" s="1"/>
      <c r="L131" s="1"/>
    </row>
    <row r="132" ht="15.75" customHeight="1">
      <c r="C132" s="1"/>
      <c r="L132" s="1"/>
    </row>
    <row r="133" ht="15.75" customHeight="1">
      <c r="C133" s="1"/>
      <c r="L133" s="1"/>
    </row>
    <row r="134" ht="15.75" customHeight="1">
      <c r="C134" s="1"/>
      <c r="L134" s="1"/>
    </row>
    <row r="135" ht="15.75" customHeight="1">
      <c r="C135" s="1"/>
      <c r="L135" s="1"/>
    </row>
    <row r="136" ht="15.75" customHeight="1">
      <c r="C136" s="1"/>
      <c r="L136" s="1"/>
    </row>
    <row r="137" ht="15.75" customHeight="1">
      <c r="C137" s="1"/>
      <c r="L137" s="1"/>
    </row>
    <row r="138" ht="15.75" customHeight="1">
      <c r="C138" s="1"/>
      <c r="L138" s="1"/>
    </row>
    <row r="139" ht="15.75" customHeight="1">
      <c r="C139" s="1"/>
      <c r="L139" s="1"/>
    </row>
    <row r="140" ht="15.75" customHeight="1">
      <c r="C140" s="1"/>
      <c r="L140" s="1"/>
    </row>
    <row r="141" ht="15.75" customHeight="1">
      <c r="C141" s="1"/>
      <c r="L141" s="1"/>
    </row>
    <row r="142" ht="15.75" customHeight="1">
      <c r="C142" s="1"/>
      <c r="L142" s="1"/>
    </row>
    <row r="143" ht="15.75" customHeight="1">
      <c r="C143" s="1"/>
      <c r="L143" s="1"/>
    </row>
    <row r="144" ht="15.75" customHeight="1">
      <c r="C144" s="1"/>
      <c r="L144" s="1"/>
    </row>
    <row r="145" ht="15.75" customHeight="1">
      <c r="C145" s="1"/>
      <c r="L145" s="1"/>
    </row>
    <row r="146" ht="15.75" customHeight="1">
      <c r="C146" s="1"/>
      <c r="L146" s="1"/>
    </row>
    <row r="147" ht="15.75" customHeight="1">
      <c r="C147" s="1"/>
      <c r="L147" s="1"/>
    </row>
    <row r="148" ht="15.75" customHeight="1">
      <c r="C148" s="1"/>
      <c r="L148" s="1"/>
    </row>
    <row r="149" ht="15.75" customHeight="1">
      <c r="C149" s="1"/>
      <c r="L149" s="1"/>
    </row>
    <row r="150" ht="15.75" customHeight="1">
      <c r="C150" s="1"/>
      <c r="L150" s="1"/>
    </row>
    <row r="151" ht="15.75" customHeight="1">
      <c r="C151" s="1"/>
      <c r="L151" s="1"/>
    </row>
    <row r="152" ht="15.75" customHeight="1">
      <c r="C152" s="1"/>
      <c r="L152" s="1"/>
    </row>
    <row r="153" ht="15.75" customHeight="1">
      <c r="C153" s="1"/>
      <c r="L153" s="1"/>
    </row>
    <row r="154" ht="15.75" customHeight="1">
      <c r="C154" s="1"/>
      <c r="L154" s="1"/>
    </row>
    <row r="155" ht="15.75" customHeight="1">
      <c r="C155" s="1"/>
      <c r="L155" s="1"/>
    </row>
    <row r="156" ht="15.75" customHeight="1">
      <c r="C156" s="1"/>
      <c r="L156" s="1"/>
    </row>
    <row r="157" ht="15.75" customHeight="1">
      <c r="C157" s="1"/>
      <c r="L157" s="1"/>
    </row>
    <row r="158" ht="15.75" customHeight="1">
      <c r="C158" s="1"/>
      <c r="L158" s="1"/>
    </row>
    <row r="159" ht="15.75" customHeight="1">
      <c r="C159" s="1"/>
      <c r="L159" s="1"/>
    </row>
    <row r="160" ht="15.75" customHeight="1">
      <c r="C160" s="1"/>
      <c r="L160" s="1"/>
    </row>
    <row r="161" ht="15.75" customHeight="1">
      <c r="C161" s="1"/>
      <c r="L161" s="1"/>
    </row>
    <row r="162" ht="15.75" customHeight="1">
      <c r="C162" s="1"/>
      <c r="L162" s="1"/>
    </row>
    <row r="163" ht="15.75" customHeight="1">
      <c r="C163" s="1"/>
      <c r="L163" s="1"/>
    </row>
    <row r="164" ht="15.75" customHeight="1">
      <c r="C164" s="1"/>
      <c r="L164" s="1"/>
    </row>
    <row r="165" ht="15.75" customHeight="1">
      <c r="C165" s="1"/>
      <c r="L165" s="1"/>
    </row>
    <row r="166" ht="15.75" customHeight="1">
      <c r="C166" s="1"/>
      <c r="L166" s="1"/>
    </row>
    <row r="167" ht="15.75" customHeight="1">
      <c r="C167" s="1"/>
      <c r="L167" s="1"/>
    </row>
    <row r="168" ht="15.75" customHeight="1">
      <c r="C168" s="1"/>
      <c r="L168" s="1"/>
    </row>
    <row r="169" ht="15.75" customHeight="1">
      <c r="C169" s="1"/>
      <c r="L169" s="1"/>
    </row>
    <row r="170" ht="15.75" customHeight="1">
      <c r="C170" s="1"/>
      <c r="L170" s="1"/>
    </row>
    <row r="171" ht="15.75" customHeight="1">
      <c r="C171" s="1"/>
      <c r="L171" s="1"/>
    </row>
    <row r="172" ht="15.75" customHeight="1">
      <c r="C172" s="1"/>
      <c r="L172" s="1"/>
    </row>
    <row r="173" ht="15.75" customHeight="1">
      <c r="C173" s="1"/>
      <c r="L173" s="1"/>
    </row>
    <row r="174" ht="15.75" customHeight="1">
      <c r="C174" s="1"/>
      <c r="L174" s="1"/>
    </row>
    <row r="175" ht="15.75" customHeight="1">
      <c r="C175" s="1"/>
      <c r="L175" s="1"/>
    </row>
    <row r="176" ht="15.75" customHeight="1">
      <c r="C176" s="1"/>
      <c r="L176" s="1"/>
    </row>
    <row r="177" ht="15.75" customHeight="1">
      <c r="C177" s="1"/>
      <c r="L177" s="1"/>
    </row>
    <row r="178" ht="15.75" customHeight="1">
      <c r="C178" s="1"/>
      <c r="L178" s="1"/>
    </row>
    <row r="179" ht="15.75" customHeight="1">
      <c r="C179" s="1"/>
      <c r="L179" s="1"/>
    </row>
    <row r="180" ht="15.75" customHeight="1">
      <c r="C180" s="1"/>
      <c r="L180" s="1"/>
    </row>
    <row r="181" ht="15.75" customHeight="1">
      <c r="C181" s="1"/>
      <c r="L181" s="1"/>
    </row>
    <row r="182" ht="15.75" customHeight="1">
      <c r="C182" s="1"/>
      <c r="L182" s="1"/>
    </row>
    <row r="183" ht="15.75" customHeight="1">
      <c r="C183" s="1"/>
      <c r="L183" s="1"/>
    </row>
    <row r="184" ht="15.75" customHeight="1">
      <c r="C184" s="1"/>
      <c r="L184" s="1"/>
    </row>
    <row r="185" ht="15.75" customHeight="1">
      <c r="C185" s="1"/>
      <c r="L185" s="1"/>
    </row>
    <row r="186" ht="15.75" customHeight="1">
      <c r="C186" s="1"/>
      <c r="L186" s="1"/>
    </row>
    <row r="187" ht="15.75" customHeight="1">
      <c r="C187" s="1"/>
      <c r="L187" s="1"/>
    </row>
    <row r="188" ht="15.75" customHeight="1">
      <c r="C188" s="1"/>
      <c r="L188" s="1"/>
    </row>
    <row r="189" ht="15.75" customHeight="1">
      <c r="C189" s="1"/>
      <c r="L189" s="1"/>
    </row>
    <row r="190" ht="15.75" customHeight="1">
      <c r="C190" s="1"/>
      <c r="L190" s="1"/>
    </row>
    <row r="191" ht="15.75" customHeight="1">
      <c r="C191" s="1"/>
      <c r="L191" s="1"/>
    </row>
    <row r="192" ht="15.75" customHeight="1">
      <c r="C192" s="1"/>
      <c r="L192" s="1"/>
    </row>
    <row r="193" ht="15.75" customHeight="1">
      <c r="C193" s="1"/>
      <c r="L193" s="1"/>
    </row>
    <row r="194" ht="15.75" customHeight="1">
      <c r="C194" s="1"/>
      <c r="L194" s="1"/>
    </row>
    <row r="195" ht="15.75" customHeight="1">
      <c r="C195" s="1"/>
      <c r="L195" s="1"/>
    </row>
    <row r="196" ht="15.75" customHeight="1">
      <c r="C196" s="1"/>
      <c r="L196" s="1"/>
    </row>
    <row r="197" ht="15.75" customHeight="1">
      <c r="C197" s="1"/>
      <c r="L197" s="1"/>
    </row>
    <row r="198" ht="15.75" customHeight="1">
      <c r="C198" s="1"/>
      <c r="L198" s="1"/>
    </row>
    <row r="199" ht="15.75" customHeight="1">
      <c r="C199" s="1"/>
      <c r="L199" s="1"/>
    </row>
    <row r="200" ht="15.75" customHeight="1">
      <c r="C200" s="1"/>
      <c r="L200" s="1"/>
    </row>
    <row r="201" ht="15.75" customHeight="1">
      <c r="C201" s="1"/>
      <c r="L201" s="1"/>
    </row>
    <row r="202" ht="15.75" customHeight="1">
      <c r="C202" s="1"/>
      <c r="L202" s="1"/>
    </row>
    <row r="203" ht="15.75" customHeight="1">
      <c r="C203" s="1"/>
      <c r="L203" s="1"/>
    </row>
    <row r="204" ht="15.75" customHeight="1">
      <c r="C204" s="1"/>
      <c r="L204" s="1"/>
    </row>
    <row r="205" ht="15.75" customHeight="1">
      <c r="C205" s="1"/>
      <c r="L205" s="1"/>
    </row>
    <row r="206" ht="15.75" customHeight="1">
      <c r="C206" s="1"/>
      <c r="L206" s="1"/>
    </row>
    <row r="207" ht="15.75" customHeight="1">
      <c r="C207" s="1"/>
      <c r="L207" s="1"/>
    </row>
    <row r="208" ht="15.75" customHeight="1">
      <c r="C208" s="1"/>
      <c r="L208" s="1"/>
    </row>
    <row r="209" ht="15.75" customHeight="1">
      <c r="C209" s="1"/>
      <c r="L209" s="1"/>
    </row>
    <row r="210" ht="15.75" customHeight="1">
      <c r="C210" s="1"/>
      <c r="L210" s="1"/>
    </row>
    <row r="211" ht="15.75" customHeight="1">
      <c r="C211" s="1"/>
      <c r="L211" s="1"/>
    </row>
    <row r="212" ht="15.75" customHeight="1">
      <c r="C212" s="1"/>
      <c r="L212" s="1"/>
    </row>
    <row r="213" ht="15.75" customHeight="1">
      <c r="C213" s="1"/>
      <c r="L213" s="1"/>
    </row>
    <row r="214" ht="15.75" customHeight="1">
      <c r="C214" s="1"/>
      <c r="L214" s="1"/>
    </row>
    <row r="215" ht="15.75" customHeight="1">
      <c r="C215" s="1"/>
      <c r="L215" s="1"/>
    </row>
    <row r="216" ht="15.75" customHeight="1">
      <c r="C216" s="1"/>
      <c r="L216" s="1"/>
    </row>
    <row r="217" ht="15.75" customHeight="1">
      <c r="C217" s="1"/>
      <c r="L217" s="1"/>
    </row>
    <row r="218" ht="15.75" customHeight="1">
      <c r="C218" s="1"/>
      <c r="L218" s="1"/>
    </row>
    <row r="219" ht="15.75" customHeight="1">
      <c r="C219" s="1"/>
      <c r="L219" s="1"/>
    </row>
    <row r="220" ht="15.75" customHeight="1">
      <c r="C220" s="1"/>
      <c r="L220" s="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9" width="18.14"/>
    <col customWidth="1" min="10" max="26" width="8.71"/>
  </cols>
  <sheetData>
    <row r="2">
      <c r="B2" s="2" t="s">
        <v>10</v>
      </c>
      <c r="C2" s="18"/>
    </row>
    <row r="5">
      <c r="C5" s="6" t="s">
        <v>27</v>
      </c>
      <c r="D5" s="6" t="s">
        <v>28</v>
      </c>
      <c r="E5" s="6" t="s">
        <v>29</v>
      </c>
      <c r="F5" s="6" t="s">
        <v>30</v>
      </c>
      <c r="G5" s="6" t="s">
        <v>31</v>
      </c>
      <c r="H5" s="6" t="s">
        <v>32</v>
      </c>
      <c r="I5" s="6" t="s">
        <v>33</v>
      </c>
      <c r="O5" s="19" t="s">
        <v>34</v>
      </c>
    </row>
    <row r="6">
      <c r="B6" s="9" t="s">
        <v>35</v>
      </c>
      <c r="C6" s="13">
        <v>1.0</v>
      </c>
      <c r="D6" s="13">
        <v>2.0</v>
      </c>
      <c r="E6" s="13">
        <f t="shared" ref="E6:E7" si="1">D6*C6</f>
        <v>2</v>
      </c>
      <c r="F6" s="13">
        <v>180.0</v>
      </c>
      <c r="G6" s="13">
        <f t="shared" ref="G6:G8" si="2">F6*E6</f>
        <v>360</v>
      </c>
      <c r="H6" s="13">
        <f>G6/3600</f>
        <v>0.1</v>
      </c>
      <c r="I6" s="14">
        <f>H6/H7/I7</f>
        <v>0.04545454545</v>
      </c>
      <c r="O6" s="19" t="s">
        <v>36</v>
      </c>
    </row>
    <row r="7">
      <c r="B7" s="9" t="s">
        <v>37</v>
      </c>
      <c r="C7" s="13">
        <v>3.0</v>
      </c>
      <c r="D7" s="13">
        <v>3.0</v>
      </c>
      <c r="E7" s="13">
        <f t="shared" si="1"/>
        <v>9</v>
      </c>
      <c r="F7" s="13">
        <v>450.0</v>
      </c>
      <c r="G7" s="13">
        <f t="shared" si="2"/>
        <v>4050</v>
      </c>
      <c r="H7" s="13">
        <f t="shared" ref="H7:H8" si="4">ROUND(G7/3600,1)</f>
        <v>1.1</v>
      </c>
      <c r="I7" s="13">
        <v>2.0</v>
      </c>
    </row>
    <row r="8">
      <c r="B8" s="9" t="s">
        <v>38</v>
      </c>
      <c r="C8" s="14">
        <f t="shared" ref="C8:F8" si="3">AVERAGE(C6:C7)</f>
        <v>2</v>
      </c>
      <c r="D8" s="14">
        <f t="shared" si="3"/>
        <v>2.5</v>
      </c>
      <c r="E8" s="14">
        <f t="shared" si="3"/>
        <v>5.5</v>
      </c>
      <c r="F8" s="14">
        <f t="shared" si="3"/>
        <v>315</v>
      </c>
      <c r="G8" s="14">
        <f t="shared" si="2"/>
        <v>1732.5</v>
      </c>
      <c r="H8" s="14">
        <f t="shared" si="4"/>
        <v>0.5</v>
      </c>
      <c r="I8" s="14">
        <f>AVERAGE(I6:I7)</f>
        <v>1.022727273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C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8.86"/>
    <col customWidth="1" min="3" max="3" width="24.0"/>
    <col customWidth="1" min="4" max="4" width="21.43"/>
    <col customWidth="1" min="5" max="5" width="26.86"/>
    <col customWidth="1" min="6" max="6" width="21.14"/>
    <col customWidth="1" min="7" max="7" width="23.57"/>
    <col customWidth="1" min="8" max="8" width="19.43"/>
    <col customWidth="1" min="9" max="9" width="21.57"/>
    <col customWidth="1" min="10" max="10" width="38.86"/>
    <col customWidth="1" min="11" max="11" width="18.71"/>
    <col customWidth="1" min="12" max="26" width="8.71"/>
  </cols>
  <sheetData>
    <row r="2">
      <c r="B2" s="20" t="s">
        <v>39</v>
      </c>
    </row>
    <row r="5" ht="13.5" customHeight="1">
      <c r="B5" s="21" t="s">
        <v>40</v>
      </c>
      <c r="G5" s="22"/>
      <c r="J5" s="23" t="s">
        <v>41</v>
      </c>
      <c r="K5" s="24">
        <v>1.0</v>
      </c>
    </row>
    <row r="6">
      <c r="B6" s="22"/>
      <c r="G6" s="22"/>
    </row>
    <row r="7">
      <c r="B7" s="25" t="s">
        <v>42</v>
      </c>
      <c r="C7" s="26" t="s">
        <v>43</v>
      </c>
      <c r="D7" s="26" t="s">
        <v>44</v>
      </c>
      <c r="E7" s="26" t="s">
        <v>45</v>
      </c>
      <c r="G7" s="22"/>
      <c r="J7" s="25" t="s">
        <v>42</v>
      </c>
      <c r="K7" s="26" t="s">
        <v>46</v>
      </c>
    </row>
    <row r="8">
      <c r="B8" s="27" t="s">
        <v>47</v>
      </c>
      <c r="C8" s="28">
        <v>2.0</v>
      </c>
      <c r="D8" s="14">
        <f t="shared" ref="D8:D15" si="1">ROUND(K8/$K$5,0)</f>
        <v>0</v>
      </c>
      <c r="E8" s="15">
        <f t="shared" ref="E8:E15" si="2">SUM(C8:D8)</f>
        <v>2</v>
      </c>
      <c r="G8" s="22"/>
      <c r="J8" s="27" t="s">
        <v>47</v>
      </c>
      <c r="K8" s="28">
        <v>0.0</v>
      </c>
    </row>
    <row r="9">
      <c r="B9" s="27" t="s">
        <v>48</v>
      </c>
      <c r="C9" s="28">
        <v>3.0</v>
      </c>
      <c r="D9" s="14">
        <f t="shared" si="1"/>
        <v>0</v>
      </c>
      <c r="E9" s="29">
        <f t="shared" si="2"/>
        <v>3</v>
      </c>
      <c r="G9" s="22"/>
      <c r="J9" s="27" t="s">
        <v>48</v>
      </c>
      <c r="K9" s="28">
        <v>0.0</v>
      </c>
    </row>
    <row r="10" ht="16.5" customHeight="1">
      <c r="B10" s="27" t="s">
        <v>49</v>
      </c>
      <c r="C10" s="28">
        <v>3.0</v>
      </c>
      <c r="D10" s="14">
        <f t="shared" si="1"/>
        <v>0</v>
      </c>
      <c r="E10" s="29">
        <f t="shared" si="2"/>
        <v>3</v>
      </c>
      <c r="G10" s="22"/>
      <c r="J10" s="27" t="s">
        <v>49</v>
      </c>
      <c r="K10" s="28">
        <v>0.0</v>
      </c>
    </row>
    <row r="11">
      <c r="B11" s="27" t="s">
        <v>50</v>
      </c>
      <c r="C11" s="28">
        <v>2.0</v>
      </c>
      <c r="D11" s="14">
        <f t="shared" si="1"/>
        <v>0</v>
      </c>
      <c r="E11" s="29">
        <f t="shared" si="2"/>
        <v>2</v>
      </c>
      <c r="G11" s="22"/>
      <c r="J11" s="27" t="s">
        <v>50</v>
      </c>
      <c r="K11" s="28">
        <v>0.0</v>
      </c>
    </row>
    <row r="12">
      <c r="B12" s="27" t="s">
        <v>51</v>
      </c>
      <c r="C12" s="28">
        <v>3.0</v>
      </c>
      <c r="D12" s="14">
        <f t="shared" si="1"/>
        <v>0</v>
      </c>
      <c r="E12" s="29">
        <f t="shared" si="2"/>
        <v>3</v>
      </c>
      <c r="G12" s="22"/>
      <c r="J12" s="27" t="s">
        <v>51</v>
      </c>
      <c r="K12" s="28">
        <v>0.0</v>
      </c>
    </row>
    <row r="13">
      <c r="B13" s="27" t="s">
        <v>52</v>
      </c>
      <c r="C13" s="28">
        <v>2.0</v>
      </c>
      <c r="D13" s="14">
        <f t="shared" si="1"/>
        <v>0</v>
      </c>
      <c r="E13" s="29">
        <f t="shared" si="2"/>
        <v>2</v>
      </c>
      <c r="G13" s="22"/>
      <c r="J13" s="27" t="s">
        <v>52</v>
      </c>
      <c r="K13" s="28">
        <v>0.0</v>
      </c>
    </row>
    <row r="14">
      <c r="B14" s="27" t="s">
        <v>53</v>
      </c>
      <c r="C14" s="28">
        <v>3.0</v>
      </c>
      <c r="D14" s="14">
        <f t="shared" si="1"/>
        <v>0</v>
      </c>
      <c r="E14" s="29">
        <f t="shared" si="2"/>
        <v>3</v>
      </c>
      <c r="G14" s="22"/>
      <c r="J14" s="27" t="s">
        <v>53</v>
      </c>
      <c r="K14" s="28">
        <v>0.0</v>
      </c>
    </row>
    <row r="15">
      <c r="B15" s="27" t="s">
        <v>54</v>
      </c>
      <c r="C15" s="28">
        <v>2.0</v>
      </c>
      <c r="D15" s="14">
        <f t="shared" si="1"/>
        <v>0</v>
      </c>
      <c r="E15" s="29">
        <f t="shared" si="2"/>
        <v>2</v>
      </c>
      <c r="G15" s="22"/>
      <c r="J15" s="27" t="s">
        <v>54</v>
      </c>
      <c r="K15" s="28">
        <v>0.0</v>
      </c>
    </row>
    <row r="18">
      <c r="G18" s="22"/>
    </row>
    <row r="19" ht="15.0" customHeight="1">
      <c r="B19" s="21" t="s">
        <v>55</v>
      </c>
      <c r="G19" s="22"/>
    </row>
    <row r="20">
      <c r="B20" s="22"/>
      <c r="G20" s="22"/>
    </row>
    <row r="21" ht="15.75" customHeight="1">
      <c r="B21" s="30" t="s">
        <v>56</v>
      </c>
      <c r="G21" s="22"/>
    </row>
    <row r="22" ht="15.75" customHeight="1">
      <c r="G22" s="22"/>
    </row>
    <row r="23" ht="15.75" customHeight="1">
      <c r="G23" s="22"/>
    </row>
    <row r="24" ht="15.75" customHeight="1">
      <c r="B24" s="25" t="s">
        <v>42</v>
      </c>
      <c r="C24" s="26" t="s">
        <v>43</v>
      </c>
      <c r="D24" s="26" t="s">
        <v>44</v>
      </c>
      <c r="E24" s="26" t="s">
        <v>57</v>
      </c>
      <c r="G24" s="31" t="s">
        <v>58</v>
      </c>
      <c r="H24" s="32">
        <v>2.0</v>
      </c>
      <c r="J24" s="25" t="s">
        <v>42</v>
      </c>
      <c r="K24" s="26" t="s">
        <v>46</v>
      </c>
    </row>
    <row r="25" ht="15.75" customHeight="1">
      <c r="B25" s="27" t="s">
        <v>47</v>
      </c>
      <c r="C25" s="28">
        <v>8.0</v>
      </c>
      <c r="D25" s="14">
        <f t="shared" ref="D25:D32" si="3">ROUND(K25/$K$5,0)</f>
        <v>0</v>
      </c>
      <c r="E25" s="15">
        <f t="shared" ref="E25:E32" si="4">SUM(C25:D25)</f>
        <v>8</v>
      </c>
      <c r="G25" s="31" t="s">
        <v>59</v>
      </c>
      <c r="H25" s="32">
        <v>5.0</v>
      </c>
      <c r="J25" s="27" t="s">
        <v>47</v>
      </c>
      <c r="K25" s="28">
        <v>0.0</v>
      </c>
    </row>
    <row r="26" ht="15.75" customHeight="1">
      <c r="B26" s="27" t="s">
        <v>48</v>
      </c>
      <c r="C26" s="28">
        <v>8.0</v>
      </c>
      <c r="D26" s="14">
        <f t="shared" si="3"/>
        <v>0</v>
      </c>
      <c r="E26" s="15">
        <f t="shared" si="4"/>
        <v>8</v>
      </c>
      <c r="G26" s="31" t="s">
        <v>60</v>
      </c>
      <c r="H26" s="14">
        <f>Prices!D12/Calculation_Income!H25</f>
        <v>6</v>
      </c>
      <c r="J26" s="27" t="s">
        <v>48</v>
      </c>
      <c r="K26" s="28">
        <v>0.0</v>
      </c>
    </row>
    <row r="27" ht="15.75" customHeight="1">
      <c r="B27" s="27" t="s">
        <v>49</v>
      </c>
      <c r="C27" s="28">
        <v>7.0</v>
      </c>
      <c r="D27" s="14">
        <f t="shared" si="3"/>
        <v>0</v>
      </c>
      <c r="E27" s="15">
        <f t="shared" si="4"/>
        <v>7</v>
      </c>
      <c r="G27" s="22"/>
      <c r="J27" s="27" t="s">
        <v>49</v>
      </c>
      <c r="K27" s="28">
        <v>0.0</v>
      </c>
    </row>
    <row r="28" ht="15.75" customHeight="1">
      <c r="B28" s="27" t="s">
        <v>50</v>
      </c>
      <c r="C28" s="28">
        <v>8.0</v>
      </c>
      <c r="D28" s="14">
        <f t="shared" si="3"/>
        <v>0</v>
      </c>
      <c r="E28" s="15">
        <f t="shared" si="4"/>
        <v>8</v>
      </c>
      <c r="J28" s="27" t="s">
        <v>50</v>
      </c>
      <c r="K28" s="28">
        <v>0.0</v>
      </c>
    </row>
    <row r="29" ht="15.75" customHeight="1">
      <c r="B29" s="27" t="s">
        <v>51</v>
      </c>
      <c r="C29" s="28">
        <v>6.0</v>
      </c>
      <c r="D29" s="14">
        <f t="shared" si="3"/>
        <v>0</v>
      </c>
      <c r="E29" s="15">
        <f t="shared" si="4"/>
        <v>6</v>
      </c>
      <c r="G29" s="22"/>
      <c r="J29" s="27" t="s">
        <v>51</v>
      </c>
      <c r="K29" s="28">
        <v>0.0</v>
      </c>
    </row>
    <row r="30" ht="15.75" customHeight="1">
      <c r="B30" s="27" t="s">
        <v>52</v>
      </c>
      <c r="C30" s="28">
        <v>8.0</v>
      </c>
      <c r="D30" s="14">
        <f t="shared" si="3"/>
        <v>0</v>
      </c>
      <c r="E30" s="15">
        <f t="shared" si="4"/>
        <v>8</v>
      </c>
      <c r="J30" s="27" t="s">
        <v>52</v>
      </c>
      <c r="K30" s="28">
        <v>0.0</v>
      </c>
    </row>
    <row r="31" ht="15.75" customHeight="1">
      <c r="B31" s="27" t="s">
        <v>53</v>
      </c>
      <c r="C31" s="28">
        <v>7.0</v>
      </c>
      <c r="D31" s="14">
        <f t="shared" si="3"/>
        <v>0</v>
      </c>
      <c r="E31" s="15">
        <f t="shared" si="4"/>
        <v>7</v>
      </c>
      <c r="J31" s="27" t="s">
        <v>53</v>
      </c>
      <c r="K31" s="28">
        <v>0.0</v>
      </c>
    </row>
    <row r="32" ht="15.75" customHeight="1">
      <c r="B32" s="27" t="s">
        <v>54</v>
      </c>
      <c r="C32" s="28">
        <v>7.0</v>
      </c>
      <c r="D32" s="14">
        <f t="shared" si="3"/>
        <v>0</v>
      </c>
      <c r="E32" s="15">
        <f t="shared" si="4"/>
        <v>7</v>
      </c>
      <c r="J32" s="27" t="s">
        <v>54</v>
      </c>
      <c r="K32" s="28">
        <v>0.0</v>
      </c>
    </row>
    <row r="33" ht="15.75" customHeight="1"/>
    <row r="34" ht="15.75" customHeight="1"/>
    <row r="35" ht="15.75" customHeight="1">
      <c r="B35" s="30" t="s">
        <v>61</v>
      </c>
    </row>
    <row r="36" ht="15.75" customHeight="1"/>
    <row r="37" ht="15.75" customHeight="1"/>
    <row r="38" ht="15.75" customHeight="1">
      <c r="B38" s="25" t="s">
        <v>42</v>
      </c>
      <c r="C38" s="26" t="s">
        <v>43</v>
      </c>
      <c r="D38" s="26" t="s">
        <v>44</v>
      </c>
      <c r="E38" s="26" t="s">
        <v>57</v>
      </c>
      <c r="J38" s="25" t="s">
        <v>42</v>
      </c>
      <c r="K38" s="26" t="s">
        <v>46</v>
      </c>
    </row>
    <row r="39" ht="15.75" customHeight="1">
      <c r="B39" s="27" t="s">
        <v>47</v>
      </c>
      <c r="C39" s="28">
        <v>12.0</v>
      </c>
      <c r="D39" s="14">
        <f t="shared" ref="D39:D46" si="5">ROUND(K39/$K$5,0)</f>
        <v>0</v>
      </c>
      <c r="E39" s="15">
        <f t="shared" ref="E39:E46" si="6">SUM(C39:D39)</f>
        <v>12</v>
      </c>
      <c r="J39" s="27" t="s">
        <v>47</v>
      </c>
      <c r="K39" s="14">
        <f t="shared" ref="K39:K46" si="7">K25*$H$24</f>
        <v>0</v>
      </c>
    </row>
    <row r="40" ht="15.75" customHeight="1">
      <c r="B40" s="27" t="s">
        <v>48</v>
      </c>
      <c r="C40" s="28">
        <f t="shared" ref="C40:C41" si="8">C26*$H$24</f>
        <v>16</v>
      </c>
      <c r="D40" s="14">
        <f t="shared" si="5"/>
        <v>0</v>
      </c>
      <c r="E40" s="15">
        <f t="shared" si="6"/>
        <v>16</v>
      </c>
      <c r="J40" s="27" t="s">
        <v>48</v>
      </c>
      <c r="K40" s="14">
        <f t="shared" si="7"/>
        <v>0</v>
      </c>
    </row>
    <row r="41" ht="15.75" customHeight="1">
      <c r="B41" s="27" t="s">
        <v>49</v>
      </c>
      <c r="C41" s="28">
        <f t="shared" si="8"/>
        <v>14</v>
      </c>
      <c r="D41" s="14">
        <f t="shared" si="5"/>
        <v>0</v>
      </c>
      <c r="E41" s="15">
        <f t="shared" si="6"/>
        <v>14</v>
      </c>
      <c r="J41" s="27" t="s">
        <v>49</v>
      </c>
      <c r="K41" s="14">
        <f t="shared" si="7"/>
        <v>0</v>
      </c>
    </row>
    <row r="42" ht="15.75" customHeight="1">
      <c r="B42" s="27" t="s">
        <v>50</v>
      </c>
      <c r="C42" s="28">
        <v>12.0</v>
      </c>
      <c r="D42" s="14">
        <f t="shared" si="5"/>
        <v>0</v>
      </c>
      <c r="E42" s="15">
        <f t="shared" si="6"/>
        <v>12</v>
      </c>
      <c r="J42" s="27" t="s">
        <v>50</v>
      </c>
      <c r="K42" s="14">
        <f t="shared" si="7"/>
        <v>0</v>
      </c>
    </row>
    <row r="43" ht="15.75" customHeight="1">
      <c r="B43" s="27" t="s">
        <v>51</v>
      </c>
      <c r="C43" s="28">
        <v>12.0</v>
      </c>
      <c r="D43" s="14">
        <f t="shared" si="5"/>
        <v>0</v>
      </c>
      <c r="E43" s="15">
        <f t="shared" si="6"/>
        <v>12</v>
      </c>
      <c r="J43" s="27" t="s">
        <v>51</v>
      </c>
      <c r="K43" s="14">
        <f t="shared" si="7"/>
        <v>0</v>
      </c>
    </row>
    <row r="44" ht="15.75" customHeight="1">
      <c r="B44" s="27" t="s">
        <v>52</v>
      </c>
      <c r="C44" s="28">
        <v>10.0</v>
      </c>
      <c r="D44" s="14">
        <f t="shared" si="5"/>
        <v>0</v>
      </c>
      <c r="E44" s="15">
        <f t="shared" si="6"/>
        <v>10</v>
      </c>
      <c r="J44" s="27" t="s">
        <v>52</v>
      </c>
      <c r="K44" s="14">
        <f t="shared" si="7"/>
        <v>0</v>
      </c>
    </row>
    <row r="45" ht="15.75" customHeight="1">
      <c r="B45" s="27" t="s">
        <v>53</v>
      </c>
      <c r="C45" s="28">
        <v>12.0</v>
      </c>
      <c r="D45" s="14">
        <f t="shared" si="5"/>
        <v>0</v>
      </c>
      <c r="E45" s="15">
        <f t="shared" si="6"/>
        <v>12</v>
      </c>
      <c r="J45" s="27" t="s">
        <v>53</v>
      </c>
      <c r="K45" s="14">
        <f t="shared" si="7"/>
        <v>0</v>
      </c>
    </row>
    <row r="46" ht="15.75" customHeight="1">
      <c r="B46" s="27" t="s">
        <v>54</v>
      </c>
      <c r="C46" s="28">
        <v>13.0</v>
      </c>
      <c r="D46" s="14">
        <f t="shared" si="5"/>
        <v>0</v>
      </c>
      <c r="E46" s="15">
        <f t="shared" si="6"/>
        <v>13</v>
      </c>
      <c r="J46" s="27" t="s">
        <v>54</v>
      </c>
      <c r="K46" s="14">
        <f t="shared" si="7"/>
        <v>0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5:C5"/>
    <mergeCell ref="B19:C19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7.14"/>
    <col customWidth="1" min="3" max="3" width="19.57"/>
    <col customWidth="1" min="4" max="4" width="27.14"/>
    <col customWidth="1" min="5" max="5" width="16.71"/>
    <col customWidth="1" min="6" max="6" width="26.71"/>
    <col customWidth="1" min="7" max="7" width="19.0"/>
    <col customWidth="1" min="8" max="8" width="22.29"/>
    <col customWidth="1" min="9" max="9" width="19.57"/>
    <col customWidth="1" min="10" max="10" width="16.0"/>
    <col customWidth="1" min="11" max="11" width="12.14"/>
    <col customWidth="1" min="12" max="12" width="18.29"/>
    <col customWidth="1" min="13" max="13" width="12.57"/>
    <col customWidth="1" min="14" max="14" width="13.0"/>
    <col customWidth="1" min="15" max="15" width="12.57"/>
    <col customWidth="1" min="16" max="16" width="14.14"/>
    <col customWidth="1" min="17" max="17" width="12.57"/>
    <col customWidth="1" min="18" max="18" width="10.0"/>
    <col customWidth="1" min="19" max="19" width="10.57"/>
    <col customWidth="1" min="20" max="20" width="9.86"/>
    <col customWidth="1" min="21" max="21" width="22.0"/>
    <col customWidth="1" min="22" max="22" width="14.14"/>
    <col customWidth="1" min="23" max="23" width="12.57"/>
    <col customWidth="1" min="24" max="24" width="4.86"/>
    <col customWidth="1" min="25" max="25" width="8.71"/>
    <col customWidth="1" min="26" max="26" width="9.86"/>
    <col customWidth="1" min="27" max="27" width="22.0"/>
  </cols>
  <sheetData>
    <row r="1">
      <c r="B1" s="22"/>
      <c r="F1" s="22"/>
    </row>
    <row r="2">
      <c r="B2" s="2" t="s">
        <v>62</v>
      </c>
      <c r="C2" s="18"/>
      <c r="F2" s="22"/>
    </row>
    <row r="3">
      <c r="B3" s="22"/>
      <c r="F3" s="22"/>
    </row>
    <row r="4">
      <c r="B4" s="30" t="s">
        <v>63</v>
      </c>
      <c r="F4" s="22"/>
    </row>
    <row r="6">
      <c r="B6" s="33" t="s">
        <v>64</v>
      </c>
      <c r="C6" s="4" t="s">
        <v>65</v>
      </c>
      <c r="D6" s="4" t="s">
        <v>66</v>
      </c>
      <c r="E6" s="34" t="s">
        <v>67</v>
      </c>
      <c r="J6" s="19" t="s">
        <v>68</v>
      </c>
    </row>
    <row r="7">
      <c r="B7" s="35">
        <v>1.0</v>
      </c>
      <c r="C7" s="36">
        <f>Calculation_Income!$E$8*'Player profile'!$E$6</f>
        <v>4</v>
      </c>
      <c r="D7" s="37">
        <f>C7</f>
        <v>4</v>
      </c>
      <c r="E7" s="38" t="str">
        <f>IF(D7&lt;Prices!$D$6,"YES", "NO")</f>
        <v>YES</v>
      </c>
    </row>
    <row r="8">
      <c r="B8" s="35">
        <v>2.0</v>
      </c>
      <c r="C8" s="36">
        <f>Calculation_Income!$E$8*'Player profile'!$E$6</f>
        <v>4</v>
      </c>
      <c r="D8" s="37">
        <f t="shared" ref="D8:D26" si="1">D7+C8</f>
        <v>8</v>
      </c>
      <c r="E8" s="38" t="str">
        <f>IF(D8&lt;Prices!$D$6,"YES", "NO")</f>
        <v>YES</v>
      </c>
    </row>
    <row r="9">
      <c r="B9" s="35">
        <v>3.0</v>
      </c>
      <c r="C9" s="36">
        <f>Calculation_Income!$E$8*'Player profile'!$E$6</f>
        <v>4</v>
      </c>
      <c r="D9" s="37">
        <f t="shared" si="1"/>
        <v>12</v>
      </c>
      <c r="E9" s="38" t="str">
        <f>IF(D9&lt;Prices!$D$6,"YES", "NO")</f>
        <v>YES</v>
      </c>
      <c r="J9" s="19" t="s">
        <v>69</v>
      </c>
    </row>
    <row r="10" ht="16.5" customHeight="1">
      <c r="B10" s="35">
        <v>4.0</v>
      </c>
      <c r="C10" s="36">
        <f>Calculation_Income!$E$8*'Player profile'!$E$6</f>
        <v>4</v>
      </c>
      <c r="D10" s="37">
        <f t="shared" si="1"/>
        <v>16</v>
      </c>
      <c r="E10" s="38" t="str">
        <f>IF(D10&lt;Prices!$D$6,"YES", "NO")</f>
        <v>YES</v>
      </c>
      <c r="J10" s="19" t="s">
        <v>70</v>
      </c>
    </row>
    <row r="11">
      <c r="B11" s="35">
        <v>5.0</v>
      </c>
      <c r="C11" s="36">
        <f>Calculation_Income!$E$8*'Player profile'!$E$6</f>
        <v>4</v>
      </c>
      <c r="D11" s="37">
        <f t="shared" si="1"/>
        <v>20</v>
      </c>
      <c r="E11" s="38" t="str">
        <f>IF(D11&lt;Prices!$D$6,"YES", "NO")</f>
        <v>YES</v>
      </c>
      <c r="J11" s="19"/>
    </row>
    <row r="12">
      <c r="B12" s="35">
        <v>6.0</v>
      </c>
      <c r="C12" s="36">
        <f>Calculation_Income!$E$8*'Player profile'!$E$6</f>
        <v>4</v>
      </c>
      <c r="D12" s="37">
        <f t="shared" si="1"/>
        <v>24</v>
      </c>
      <c r="E12" s="38" t="str">
        <f>IF(D12&lt;Prices!$D$6,"YES", "NO")</f>
        <v>YES</v>
      </c>
      <c r="J12" s="19"/>
    </row>
    <row r="13">
      <c r="B13" s="35">
        <v>7.0</v>
      </c>
      <c r="C13" s="36">
        <f>Calculation_Income!$E$8*'Player profile'!$E$6</f>
        <v>4</v>
      </c>
      <c r="D13" s="37">
        <f t="shared" si="1"/>
        <v>28</v>
      </c>
      <c r="E13" s="38" t="str">
        <f>IF(D13&lt;Prices!$D$6,"YES", "NO")</f>
        <v>YES</v>
      </c>
      <c r="J13" s="19" t="s">
        <v>71</v>
      </c>
    </row>
    <row r="14">
      <c r="B14" s="35">
        <v>8.0</v>
      </c>
      <c r="C14" s="36">
        <f>Calculation_Income!$E$8*'Player profile'!$E$6</f>
        <v>4</v>
      </c>
      <c r="D14" s="37">
        <f t="shared" si="1"/>
        <v>32</v>
      </c>
      <c r="E14" s="38" t="str">
        <f>IF(D14&lt;Prices!$D$6,"YES", "NO")</f>
        <v>YES</v>
      </c>
      <c r="J14" s="19" t="s">
        <v>72</v>
      </c>
    </row>
    <row r="15">
      <c r="B15" s="35">
        <v>9.0</v>
      </c>
      <c r="C15" s="36">
        <f>Calculation_Income!$E$8*'Player profile'!$E$6</f>
        <v>4</v>
      </c>
      <c r="D15" s="37">
        <f t="shared" si="1"/>
        <v>36</v>
      </c>
      <c r="E15" s="38" t="str">
        <f>IF(D15&lt;Prices!$D$6,"YES", "NO")</f>
        <v>YES</v>
      </c>
      <c r="J15" s="19" t="s">
        <v>73</v>
      </c>
    </row>
    <row r="16" ht="19.5" customHeight="1">
      <c r="B16" s="35">
        <v>10.0</v>
      </c>
      <c r="C16" s="36">
        <f>Calculation_Income!$E$8*'Player profile'!$E$6</f>
        <v>4</v>
      </c>
      <c r="D16" s="37">
        <f t="shared" si="1"/>
        <v>40</v>
      </c>
      <c r="E16" s="38" t="str">
        <f>IF(D16&lt;Prices!$D$6,"YES", "NO")</f>
        <v>YES</v>
      </c>
    </row>
    <row r="17">
      <c r="B17" s="35">
        <v>11.0</v>
      </c>
      <c r="C17" s="36">
        <f>Calculation_Income!$E$8*'Player profile'!$E$6</f>
        <v>4</v>
      </c>
      <c r="D17" s="37">
        <f t="shared" si="1"/>
        <v>44</v>
      </c>
      <c r="E17" s="38" t="str">
        <f>IF(D17&lt;Prices!$D$6,"YES", "NO")</f>
        <v>YES</v>
      </c>
    </row>
    <row r="18">
      <c r="B18" s="35">
        <v>12.0</v>
      </c>
      <c r="C18" s="36">
        <f>Calculation_Income!$E$8*'Player profile'!$E$6</f>
        <v>4</v>
      </c>
      <c r="D18" s="37">
        <f t="shared" si="1"/>
        <v>48</v>
      </c>
      <c r="E18" s="38" t="str">
        <f>IF(D18&lt;Prices!$D$6,"YES", "NO")</f>
        <v>YES</v>
      </c>
      <c r="J18" s="19" t="s">
        <v>74</v>
      </c>
    </row>
    <row r="19">
      <c r="B19" s="35">
        <v>13.0</v>
      </c>
      <c r="C19" s="36">
        <f>Calculation_Income!$E$8*'Player profile'!$E$6</f>
        <v>4</v>
      </c>
      <c r="D19" s="37">
        <f t="shared" si="1"/>
        <v>52</v>
      </c>
      <c r="E19" s="38" t="str">
        <f>IF(D19&lt;Prices!$D$6,"YES", "NO")</f>
        <v>YES</v>
      </c>
      <c r="F19" s="22"/>
      <c r="J19" s="19" t="s">
        <v>75</v>
      </c>
    </row>
    <row r="20">
      <c r="B20" s="35">
        <v>14.0</v>
      </c>
      <c r="C20" s="36">
        <f>Calculation_Income!$E$8*'Player profile'!$E$6</f>
        <v>4</v>
      </c>
      <c r="D20" s="37">
        <f t="shared" si="1"/>
        <v>56</v>
      </c>
      <c r="E20" s="38" t="str">
        <f>IF(D20&lt;Prices!$D$6,"YES", "NO")</f>
        <v>YES</v>
      </c>
      <c r="F20" s="22"/>
    </row>
    <row r="21" ht="15.75" customHeight="1">
      <c r="B21" s="35">
        <v>15.0</v>
      </c>
      <c r="C21" s="36">
        <f>Calculation_Income!$E$8*'Player profile'!$E$6</f>
        <v>4</v>
      </c>
      <c r="D21" s="37">
        <f t="shared" si="1"/>
        <v>60</v>
      </c>
      <c r="E21" s="38" t="str">
        <f>IF(D21&lt;Prices!$D$6,"YES", "NO")</f>
        <v>YES</v>
      </c>
      <c r="F21" s="22"/>
    </row>
    <row r="22" ht="15.75" customHeight="1">
      <c r="B22" s="35">
        <v>16.0</v>
      </c>
      <c r="C22" s="36">
        <f>Calculation_Income!$E$8*'Player profile'!$E$6</f>
        <v>4</v>
      </c>
      <c r="D22" s="37">
        <f t="shared" si="1"/>
        <v>64</v>
      </c>
      <c r="E22" s="38" t="str">
        <f>IF(D22&lt;Prices!$D$6,"YES", "NO")</f>
        <v>YES</v>
      </c>
      <c r="F22" s="22"/>
    </row>
    <row r="23" ht="15.75" customHeight="1">
      <c r="B23" s="35">
        <v>17.0</v>
      </c>
      <c r="C23" s="36">
        <f>Calculation_Income!$E$8*'Player profile'!$E$6</f>
        <v>4</v>
      </c>
      <c r="D23" s="37">
        <f t="shared" si="1"/>
        <v>68</v>
      </c>
      <c r="E23" s="38" t="str">
        <f>IF(D23&lt;Prices!$D$6,"YES", "NO")</f>
        <v>YES</v>
      </c>
      <c r="F23" s="22"/>
    </row>
    <row r="24" ht="15.75" customHeight="1">
      <c r="B24" s="35">
        <v>18.0</v>
      </c>
      <c r="C24" s="36">
        <f>Calculation_Income!$E$8*'Player profile'!$E$6</f>
        <v>4</v>
      </c>
      <c r="D24" s="37">
        <f t="shared" si="1"/>
        <v>72</v>
      </c>
      <c r="E24" s="38" t="str">
        <f>IF(D24&lt;Prices!$D$6,"YES", "NO")</f>
        <v>YES</v>
      </c>
    </row>
    <row r="25" ht="15.75" customHeight="1">
      <c r="B25" s="35">
        <v>19.0</v>
      </c>
      <c r="C25" s="36">
        <f>Calculation_Income!$E$8*'Player profile'!$E$6</f>
        <v>4</v>
      </c>
      <c r="D25" s="37">
        <f t="shared" si="1"/>
        <v>76</v>
      </c>
      <c r="E25" s="38" t="str">
        <f>IF(D25&lt;Prices!$D$6,"YES", "NO")</f>
        <v>YES</v>
      </c>
    </row>
    <row r="26" ht="15.75" customHeight="1">
      <c r="B26" s="35">
        <v>20.0</v>
      </c>
      <c r="C26" s="36">
        <f>Calculation_Income!$E$8*'Player profile'!$E$6</f>
        <v>4</v>
      </c>
      <c r="D26" s="37">
        <f t="shared" si="1"/>
        <v>80</v>
      </c>
      <c r="E26" s="38" t="str">
        <f>IF(D26&lt;Prices!$D$6,"YES", "NO")</f>
        <v>YES</v>
      </c>
    </row>
    <row r="27" ht="15.75" customHeight="1"/>
    <row r="28" ht="15.75" customHeight="1"/>
    <row r="29" ht="15.75" customHeight="1"/>
    <row r="30" ht="15.75" customHeight="1">
      <c r="B30" s="30" t="s">
        <v>76</v>
      </c>
      <c r="F30" s="22"/>
    </row>
    <row r="31" ht="15.75" customHeight="1">
      <c r="F31" s="22"/>
    </row>
    <row r="32" ht="15.75" customHeight="1">
      <c r="B32" s="30" t="s">
        <v>56</v>
      </c>
      <c r="F32" s="22"/>
    </row>
    <row r="33" ht="15.75" customHeight="1">
      <c r="F33" s="22"/>
    </row>
    <row r="34" ht="36.75" customHeight="1">
      <c r="B34" s="33" t="s">
        <v>64</v>
      </c>
      <c r="C34" s="4" t="s">
        <v>65</v>
      </c>
      <c r="D34" s="4" t="s">
        <v>66</v>
      </c>
      <c r="E34" s="34" t="s">
        <v>67</v>
      </c>
      <c r="F34" s="34" t="s">
        <v>77</v>
      </c>
      <c r="G34" s="39" t="s">
        <v>78</v>
      </c>
      <c r="H34" s="39" t="s">
        <v>79</v>
      </c>
    </row>
    <row r="35" ht="15.75" customHeight="1">
      <c r="B35" s="35">
        <v>1.0</v>
      </c>
      <c r="C35" s="36">
        <f>ROUND((SUM(AVERAGE(Calculation_Income!$E$25:$E$27))*'Player profile'!$E$7),0)</f>
        <v>69</v>
      </c>
      <c r="D35" s="37">
        <f>C35</f>
        <v>69</v>
      </c>
      <c r="E35" s="38" t="str">
        <f>IF(D35&lt;Prices!$D$6,"YES", "NO")</f>
        <v>YES</v>
      </c>
      <c r="F35" s="38" t="str">
        <f>IF(D35&lt;Prices!$D$7,"YES", "NO")</f>
        <v>YES</v>
      </c>
      <c r="G35" s="38" t="str">
        <f>IF(D35&lt;Prices!$D$13,"YES", "NO")</f>
        <v>YES</v>
      </c>
      <c r="H35" s="38" t="str">
        <f>IF(D35&lt;Prices!$D$14,"YES", "NO")</f>
        <v>YES</v>
      </c>
    </row>
    <row r="36" ht="15.75" customHeight="1">
      <c r="B36" s="35">
        <v>2.0</v>
      </c>
      <c r="C36" s="36">
        <f>ROUND((SUM(AVERAGE(Calculation_Income!$E$25:$E$29))*'Player profile'!$E$7),0)</f>
        <v>67</v>
      </c>
      <c r="D36" s="37">
        <f t="shared" ref="D36:D67" si="2">D35+C36</f>
        <v>136</v>
      </c>
      <c r="E36" s="38" t="str">
        <f>IF(D36&lt;Prices!$D$6,"YES", "NO")</f>
        <v>YES</v>
      </c>
      <c r="F36" s="38" t="str">
        <f>IF(D36&lt;Prices!$D$7,"YES", "NO")</f>
        <v>YES</v>
      </c>
      <c r="G36" s="38" t="str">
        <f>IF(D36&lt;Prices!$D$13,"YES", "NO")</f>
        <v>YES</v>
      </c>
      <c r="H36" s="38" t="str">
        <f>IF(D36&lt;Prices!$D$14,"YES", "NO")</f>
        <v>YES</v>
      </c>
    </row>
    <row r="37" ht="15.75" customHeight="1">
      <c r="B37" s="35">
        <v>3.0</v>
      </c>
      <c r="C37" s="36">
        <f>ROUND((SUM(AVERAGE(Calculation_Income!$E$25:$E$31))*'Player profile'!$E$7),0)</f>
        <v>67</v>
      </c>
      <c r="D37" s="37">
        <f t="shared" si="2"/>
        <v>203</v>
      </c>
      <c r="E37" s="38" t="str">
        <f>IF(D37&lt;Prices!$D$6,"YES", "NO")</f>
        <v>YES</v>
      </c>
      <c r="F37" s="38" t="str">
        <f>IF(D37&lt;Prices!$D$7,"YES", "NO")</f>
        <v>YES</v>
      </c>
      <c r="G37" s="38" t="str">
        <f>IF(D37&lt;Prices!$D$13,"YES", "NO")</f>
        <v>YES</v>
      </c>
      <c r="H37" s="38" t="str">
        <f>IF(D37&lt;Prices!$D$14,"YES", "NO")</f>
        <v>YES</v>
      </c>
    </row>
    <row r="38" ht="15.75" customHeight="1">
      <c r="B38" s="35">
        <v>4.0</v>
      </c>
      <c r="C38" s="36">
        <f>ROUND((SUM(AVERAGE(Calculation_Income!$E$25:$E$32))*'Player profile'!$E$7),0)</f>
        <v>66</v>
      </c>
      <c r="D38" s="37">
        <f t="shared" si="2"/>
        <v>269</v>
      </c>
      <c r="E38" s="38" t="str">
        <f>IF(D38&lt;Prices!$D$6,"YES", "NO")</f>
        <v>YES</v>
      </c>
      <c r="F38" s="38" t="str">
        <f>IF(D38&lt;Prices!$D$7,"YES", "NO")</f>
        <v>YES</v>
      </c>
      <c r="G38" s="38" t="str">
        <f>IF(D38&lt;Prices!$D$13,"YES", "NO")</f>
        <v>YES</v>
      </c>
      <c r="H38" s="38" t="str">
        <f>IF(D38&lt;Prices!$D$14,"YES", "NO")</f>
        <v>YES</v>
      </c>
    </row>
    <row r="39" ht="15.75" customHeight="1">
      <c r="B39" s="35">
        <v>5.0</v>
      </c>
      <c r="C39" s="36">
        <f>ROUND((SUM(AVERAGE(Calculation_Income!$E$25:$E$32))*'Player profile'!$E$7),0)</f>
        <v>66</v>
      </c>
      <c r="D39" s="37">
        <f t="shared" si="2"/>
        <v>335</v>
      </c>
      <c r="E39" s="38" t="str">
        <f>IF(D39&lt;Prices!$D$6,"YES", "NO")</f>
        <v>YES</v>
      </c>
      <c r="F39" s="38" t="str">
        <f>IF(D39&lt;Prices!$D$7,"YES", "NO")</f>
        <v>YES</v>
      </c>
      <c r="G39" s="38" t="str">
        <f>IF(D39&lt;Prices!$D$13,"YES", "NO")</f>
        <v>YES</v>
      </c>
      <c r="H39" s="38" t="str">
        <f>IF(D39&lt;Prices!$D$14,"YES", "NO")</f>
        <v>YES</v>
      </c>
    </row>
    <row r="40" ht="15.75" customHeight="1">
      <c r="B40" s="35">
        <v>6.0</v>
      </c>
      <c r="C40" s="36">
        <f>ROUND((SUM(AVERAGE(Calculation_Income!$E$25:$E$32))*'Player profile'!$E$7),0)</f>
        <v>66</v>
      </c>
      <c r="D40" s="37">
        <f t="shared" si="2"/>
        <v>401</v>
      </c>
      <c r="E40" s="38" t="str">
        <f>IF(D40&lt;Prices!$D$6,"YES", "NO")</f>
        <v>YES</v>
      </c>
      <c r="F40" s="38" t="str">
        <f>IF(D40&lt;Prices!$D$7,"YES", "NO")</f>
        <v>YES</v>
      </c>
      <c r="G40" s="38" t="str">
        <f>IF(D40&lt;Prices!$D$13,"YES", "NO")</f>
        <v>YES</v>
      </c>
      <c r="H40" s="38" t="str">
        <f>IF(D40&lt;Prices!$D$14,"YES", "NO")</f>
        <v>YES</v>
      </c>
    </row>
    <row r="41" ht="15.75" customHeight="1">
      <c r="B41" s="35">
        <v>7.0</v>
      </c>
      <c r="C41" s="36">
        <f>ROUND((SUM(AVERAGE(Calculation_Income!$E$25:$E$32))*'Player profile'!$E$7),0)</f>
        <v>66</v>
      </c>
      <c r="D41" s="37">
        <f t="shared" si="2"/>
        <v>467</v>
      </c>
      <c r="E41" s="38" t="str">
        <f>IF(D41&lt;Prices!$D$6,"YES", "NO")</f>
        <v>YES</v>
      </c>
      <c r="F41" s="38" t="str">
        <f>IF(D41&lt;Prices!$D$7,"YES", "NO")</f>
        <v>YES</v>
      </c>
      <c r="G41" s="38" t="str">
        <f>IF(D41&lt;Prices!$D$13,"YES", "NO")</f>
        <v>YES</v>
      </c>
      <c r="H41" s="38" t="str">
        <f>IF(D41&lt;Prices!$D$14,"YES", "NO")</f>
        <v>YES</v>
      </c>
    </row>
    <row r="42" ht="15.75" customHeight="1">
      <c r="B42" s="35">
        <v>8.0</v>
      </c>
      <c r="C42" s="36">
        <f>ROUND((SUM(AVERAGE(Calculation_Income!$E$25:$E$32))*'Player profile'!$E$7),0)</f>
        <v>66</v>
      </c>
      <c r="D42" s="37">
        <f t="shared" si="2"/>
        <v>533</v>
      </c>
      <c r="E42" s="38" t="str">
        <f>IF(D42&lt;Prices!$D$6,"YES", "NO")</f>
        <v>YES</v>
      </c>
      <c r="F42" s="38" t="str">
        <f>IF(D42&lt;Prices!$D$7,"YES", "NO")</f>
        <v>YES</v>
      </c>
      <c r="G42" s="38" t="str">
        <f>IF(D42&lt;Prices!$D$13,"YES", "NO")</f>
        <v>YES</v>
      </c>
      <c r="H42" s="38" t="str">
        <f>IF(D42&lt;Prices!$D$14,"YES", "NO")</f>
        <v>YES</v>
      </c>
    </row>
    <row r="43" ht="15.75" customHeight="1">
      <c r="B43" s="35">
        <v>9.0</v>
      </c>
      <c r="C43" s="36">
        <f>ROUND((SUM(AVERAGE(Calculation_Income!$E$25:$E$32))*'Player profile'!$E$7),0)</f>
        <v>66</v>
      </c>
      <c r="D43" s="37">
        <f t="shared" si="2"/>
        <v>599</v>
      </c>
      <c r="E43" s="38" t="str">
        <f>IF(D43&lt;Prices!$D$6,"YES", "NO")</f>
        <v>YES</v>
      </c>
      <c r="F43" s="38" t="str">
        <f>IF(D43&lt;Prices!$D$7,"YES", "NO")</f>
        <v>YES</v>
      </c>
      <c r="G43" s="38" t="str">
        <f>IF(D43&lt;Prices!$D$13,"YES", "NO")</f>
        <v>YES</v>
      </c>
      <c r="H43" s="38" t="str">
        <f>IF(D43&lt;Prices!$D$14,"YES", "NO")</f>
        <v>YES</v>
      </c>
    </row>
    <row r="44" ht="15.75" customHeight="1">
      <c r="B44" s="35">
        <v>10.0</v>
      </c>
      <c r="C44" s="36">
        <f>ROUND((SUM(AVERAGE(Calculation_Income!$E$25:$E$32))*'Player profile'!$E$7),0)</f>
        <v>66</v>
      </c>
      <c r="D44" s="37">
        <f t="shared" si="2"/>
        <v>665</v>
      </c>
      <c r="E44" s="38" t="str">
        <f>IF(D44&lt;Prices!$D$6,"YES", "NO")</f>
        <v>YES</v>
      </c>
      <c r="F44" s="38" t="str">
        <f>IF(D44&lt;Prices!$D$7,"YES", "NO")</f>
        <v>YES</v>
      </c>
      <c r="G44" s="38" t="str">
        <f>IF(D44&lt;Prices!$D$13,"YES", "NO")</f>
        <v>YES</v>
      </c>
      <c r="H44" s="38" t="str">
        <f>IF(D44&lt;Prices!$D$14,"YES", "NO")</f>
        <v>YES</v>
      </c>
    </row>
    <row r="45" ht="15.75" customHeight="1">
      <c r="B45" s="35">
        <v>11.0</v>
      </c>
      <c r="C45" s="36">
        <f>ROUND((SUM(AVERAGE(Calculation_Income!$E$25:$E$32))*'Player profile'!$E$7),0)</f>
        <v>66</v>
      </c>
      <c r="D45" s="37">
        <f t="shared" si="2"/>
        <v>731</v>
      </c>
      <c r="E45" s="38" t="str">
        <f>IF(D45&lt;Prices!$D$6,"YES", "NO")</f>
        <v>YES</v>
      </c>
      <c r="F45" s="38" t="str">
        <f>IF(D45&lt;Prices!$D$7,"YES", "NO")</f>
        <v>YES</v>
      </c>
      <c r="G45" s="38" t="str">
        <f>IF(D45&lt;Prices!$D$13,"YES", "NO")</f>
        <v>YES</v>
      </c>
      <c r="H45" s="38" t="str">
        <f>IF(D45&lt;Prices!$D$14,"YES", "NO")</f>
        <v>YES</v>
      </c>
    </row>
    <row r="46" ht="15.75" customHeight="1">
      <c r="B46" s="35">
        <v>12.0</v>
      </c>
      <c r="C46" s="36">
        <f>ROUND((SUM(AVERAGE(Calculation_Income!$E$25:$E$32))*'Player profile'!$E$7),0)</f>
        <v>66</v>
      </c>
      <c r="D46" s="37">
        <f t="shared" si="2"/>
        <v>797</v>
      </c>
      <c r="E46" s="38" t="str">
        <f>IF(D46&lt;Prices!$D$6,"YES", "NO")</f>
        <v>YES</v>
      </c>
      <c r="F46" s="38" t="str">
        <f>IF(D46&lt;Prices!$D$7,"YES", "NO")</f>
        <v>YES</v>
      </c>
      <c r="G46" s="38" t="str">
        <f>IF(D46&lt;Prices!$D$13,"YES", "NO")</f>
        <v>YES</v>
      </c>
      <c r="H46" s="38" t="str">
        <f>IF(D46&lt;Prices!$D$14,"YES", "NO")</f>
        <v>YES</v>
      </c>
    </row>
    <row r="47" ht="15.75" customHeight="1">
      <c r="B47" s="35">
        <v>13.0</v>
      </c>
      <c r="C47" s="36">
        <f>ROUND((SUM(AVERAGE(Calculation_Income!$E$25:$E$32))*'Player profile'!$E$7),0)</f>
        <v>66</v>
      </c>
      <c r="D47" s="37">
        <f t="shared" si="2"/>
        <v>863</v>
      </c>
      <c r="E47" s="38" t="str">
        <f>IF(D47&lt;Prices!$D$6,"YES", "NO")</f>
        <v>YES</v>
      </c>
      <c r="F47" s="38" t="str">
        <f>IF(D47&lt;Prices!$D$7,"YES", "NO")</f>
        <v>YES</v>
      </c>
      <c r="G47" s="38" t="str">
        <f>IF(D47&lt;Prices!$D$13,"YES", "NO")</f>
        <v>YES</v>
      </c>
      <c r="H47" s="38" t="str">
        <f>IF(D47&lt;Prices!$D$14,"YES", "NO")</f>
        <v>YES</v>
      </c>
    </row>
    <row r="48" ht="15.75" customHeight="1">
      <c r="B48" s="35">
        <v>14.0</v>
      </c>
      <c r="C48" s="36">
        <f>ROUND((SUM(AVERAGE(Calculation_Income!$E$25:$E$32))*'Player profile'!$E$7),0)</f>
        <v>66</v>
      </c>
      <c r="D48" s="37">
        <f t="shared" si="2"/>
        <v>929</v>
      </c>
      <c r="E48" s="38" t="str">
        <f>IF(D48&lt;Prices!$D$6,"YES", "NO")</f>
        <v>YES</v>
      </c>
      <c r="F48" s="38" t="str">
        <f>IF(D48&lt;Prices!$D$7,"YES", "NO")</f>
        <v>YES</v>
      </c>
      <c r="G48" s="38" t="str">
        <f>IF(D48&lt;Prices!$D$13,"YES", "NO")</f>
        <v>YES</v>
      </c>
      <c r="H48" s="38" t="str">
        <f>IF(D48&lt;Prices!$D$14,"YES", "NO")</f>
        <v>YES</v>
      </c>
    </row>
    <row r="49" ht="15.75" customHeight="1">
      <c r="B49" s="35">
        <v>15.0</v>
      </c>
      <c r="C49" s="36">
        <f>ROUND((SUM(AVERAGE(Calculation_Income!$E$25:$E$32))*'Player profile'!$E$7),0)</f>
        <v>66</v>
      </c>
      <c r="D49" s="37">
        <f t="shared" si="2"/>
        <v>995</v>
      </c>
      <c r="E49" s="38" t="str">
        <f>IF(D49&lt;Prices!$D$6,"YES", "NO")</f>
        <v>YES</v>
      </c>
      <c r="F49" s="38" t="str">
        <f>IF(D49&lt;Prices!$D$7,"YES", "NO")</f>
        <v>YES</v>
      </c>
      <c r="G49" s="38" t="str">
        <f>IF(D49&lt;Prices!$D$13,"YES", "NO")</f>
        <v>YES</v>
      </c>
      <c r="H49" s="38" t="str">
        <f>IF(D49&lt;Prices!$D$14,"YES", "NO")</f>
        <v>YES</v>
      </c>
    </row>
    <row r="50" ht="15.75" customHeight="1">
      <c r="B50" s="35">
        <v>16.0</v>
      </c>
      <c r="C50" s="36">
        <f>ROUND((SUM(AVERAGE(Calculation_Income!$E$25:$E$32))*'Player profile'!$E$7),0)</f>
        <v>66</v>
      </c>
      <c r="D50" s="37">
        <f t="shared" si="2"/>
        <v>1061</v>
      </c>
      <c r="E50" s="38" t="str">
        <f>IF(D50&lt;Prices!$D$6,"YES", "NO")</f>
        <v>YES</v>
      </c>
      <c r="F50" s="38" t="str">
        <f>IF(D50&lt;Prices!$D$7,"YES", "NO")</f>
        <v>YES</v>
      </c>
      <c r="G50" s="38" t="str">
        <f>IF(D50&lt;Prices!$D$13,"YES", "NO")</f>
        <v>YES</v>
      </c>
      <c r="H50" s="38" t="str">
        <f>IF(D50&lt;Prices!$D$14,"YES", "NO")</f>
        <v>YES</v>
      </c>
    </row>
    <row r="51" ht="15.75" customHeight="1">
      <c r="B51" s="35">
        <v>17.0</v>
      </c>
      <c r="C51" s="36">
        <f>ROUND((SUM(AVERAGE(Calculation_Income!$E$25:$E$32))*'Player profile'!$E$7),0)</f>
        <v>66</v>
      </c>
      <c r="D51" s="37">
        <f t="shared" si="2"/>
        <v>1127</v>
      </c>
      <c r="E51" s="38" t="str">
        <f>IF(D51&lt;Prices!$D$6,"YES", "NO")</f>
        <v>YES</v>
      </c>
      <c r="F51" s="38" t="str">
        <f>IF(D51&lt;Prices!$D$7,"YES", "NO")</f>
        <v>YES</v>
      </c>
      <c r="G51" s="38" t="str">
        <f>IF(D51&lt;Prices!$D$13,"YES", "NO")</f>
        <v>YES</v>
      </c>
      <c r="H51" s="38" t="str">
        <f>IF(D51&lt;Prices!$D$14,"YES", "NO")</f>
        <v>YES</v>
      </c>
    </row>
    <row r="52" ht="15.75" customHeight="1">
      <c r="B52" s="35">
        <v>18.0</v>
      </c>
      <c r="C52" s="36">
        <f>ROUND((SUM(AVERAGE(Calculation_Income!$E$25:$E$32))*'Player profile'!$E$7),0)</f>
        <v>66</v>
      </c>
      <c r="D52" s="37">
        <f t="shared" si="2"/>
        <v>1193</v>
      </c>
      <c r="E52" s="38" t="str">
        <f>IF(D52&lt;Prices!$D$6,"YES", "NO")</f>
        <v>YES</v>
      </c>
      <c r="F52" s="38" t="str">
        <f>IF(D52&lt;Prices!$D$7,"YES", "NO")</f>
        <v>YES</v>
      </c>
      <c r="G52" s="38" t="str">
        <f>IF(D52&lt;Prices!$D$13,"YES", "NO")</f>
        <v>YES</v>
      </c>
      <c r="H52" s="38" t="str">
        <f>IF(D52&lt;Prices!$D$14,"YES", "NO")</f>
        <v>YES</v>
      </c>
    </row>
    <row r="53" ht="15.75" customHeight="1">
      <c r="A53" s="12"/>
      <c r="B53" s="35">
        <v>19.0</v>
      </c>
      <c r="C53" s="36">
        <f>ROUND((SUM(AVERAGE(Calculation_Income!$E$25:$E$32))*'Player profile'!$E$7),0)</f>
        <v>66</v>
      </c>
      <c r="D53" s="37">
        <f t="shared" si="2"/>
        <v>1259</v>
      </c>
      <c r="E53" s="38" t="str">
        <f>IF(D53&lt;Prices!$D$6,"YES", "NO")</f>
        <v>YES</v>
      </c>
      <c r="F53" s="38" t="str">
        <f>IF(D53&lt;Prices!$D$7,"YES", "NO")</f>
        <v>YES</v>
      </c>
      <c r="G53" s="38" t="str">
        <f>IF(D53&lt;Prices!$D$13,"YES", "NO")</f>
        <v>NO</v>
      </c>
      <c r="H53" s="38" t="str">
        <f>IF(D53&lt;Prices!$D$14,"YES", "NO")</f>
        <v>YES</v>
      </c>
      <c r="W53" s="12"/>
      <c r="X53" s="12"/>
      <c r="Y53" s="12"/>
      <c r="Z53" s="12"/>
      <c r="AA53" s="12"/>
    </row>
    <row r="54" ht="15.75" customHeight="1">
      <c r="B54" s="35">
        <v>20.0</v>
      </c>
      <c r="C54" s="36">
        <f>ROUND((SUM(AVERAGE(Calculation_Income!$E$25:$E$32))*'Player profile'!$E$7),0)</f>
        <v>66</v>
      </c>
      <c r="D54" s="37">
        <f t="shared" si="2"/>
        <v>1325</v>
      </c>
      <c r="E54" s="38" t="str">
        <f>IF(D54&lt;Prices!$D$6,"YES", "NO")</f>
        <v>YES</v>
      </c>
      <c r="F54" s="38" t="str">
        <f>IF(D54&lt;Prices!$D$7,"YES", "NO")</f>
        <v>YES</v>
      </c>
      <c r="G54" s="38" t="str">
        <f>IF(D54&lt;Prices!$D$13,"YES", "NO")</f>
        <v>NO</v>
      </c>
      <c r="H54" s="38" t="str">
        <f>IF(D54&lt;Prices!$D$14,"YES", "NO")</f>
        <v>YES</v>
      </c>
    </row>
    <row r="55" ht="15.75" customHeight="1">
      <c r="B55" s="35">
        <v>21.0</v>
      </c>
      <c r="C55" s="36">
        <f>ROUND((SUM(AVERAGE(Calculation_Income!$E$25:$E$32))*'Player profile'!$E$7),0)</f>
        <v>66</v>
      </c>
      <c r="D55" s="37">
        <f t="shared" si="2"/>
        <v>1391</v>
      </c>
      <c r="E55" s="38" t="str">
        <f>IF(D55&lt;Prices!$D$6,"YES", "NO")</f>
        <v>YES</v>
      </c>
      <c r="F55" s="38" t="str">
        <f>IF(D55&lt;Prices!$D$7,"YES", "NO")</f>
        <v>YES</v>
      </c>
      <c r="G55" s="38" t="str">
        <f>IF(D55&lt;Prices!$D$13,"YES", "NO")</f>
        <v>NO</v>
      </c>
      <c r="H55" s="38" t="str">
        <f>IF(D55&lt;Prices!$D$14,"YES", "NO")</f>
        <v>YES</v>
      </c>
    </row>
    <row r="56" ht="15.75" customHeight="1">
      <c r="B56" s="35">
        <v>22.0</v>
      </c>
      <c r="C56" s="36">
        <f>ROUND((SUM(AVERAGE(Calculation_Income!$E$25:$E$32))*'Player profile'!$E$7),0)</f>
        <v>66</v>
      </c>
      <c r="D56" s="37">
        <f t="shared" si="2"/>
        <v>1457</v>
      </c>
      <c r="E56" s="38" t="str">
        <f>IF(D56&lt;Prices!$D$6,"YES", "NO")</f>
        <v>YES</v>
      </c>
      <c r="F56" s="38" t="str">
        <f>IF(D56&lt;Prices!$D$7,"YES", "NO")</f>
        <v>YES</v>
      </c>
      <c r="G56" s="38" t="str">
        <f>IF(D56&lt;Prices!$D$13,"YES", "NO")</f>
        <v>NO</v>
      </c>
      <c r="H56" s="38" t="str">
        <f>IF(D56&lt;Prices!$D$14,"YES", "NO")</f>
        <v>YES</v>
      </c>
    </row>
    <row r="57" ht="15.75" customHeight="1">
      <c r="B57" s="35">
        <v>23.0</v>
      </c>
      <c r="C57" s="36">
        <f>ROUND((SUM(AVERAGE(Calculation_Income!$E$25:$E$32))*'Player profile'!$E$7),0)</f>
        <v>66</v>
      </c>
      <c r="D57" s="37">
        <f t="shared" si="2"/>
        <v>1523</v>
      </c>
      <c r="E57" s="38" t="str">
        <f>IF(D57&lt;Prices!$D$6,"YES", "NO")</f>
        <v>YES</v>
      </c>
      <c r="F57" s="38" t="str">
        <f>IF(D57&lt;Prices!$D$7,"YES", "NO")</f>
        <v>YES</v>
      </c>
      <c r="G57" s="38" t="str">
        <f>IF(D57&lt;Prices!$D$13,"YES", "NO")</f>
        <v>NO</v>
      </c>
      <c r="H57" s="38" t="str">
        <f>IF(D57&lt;Prices!$D$14,"YES", "NO")</f>
        <v>YES</v>
      </c>
    </row>
    <row r="58" ht="15.75" customHeight="1">
      <c r="B58" s="35">
        <v>24.0</v>
      </c>
      <c r="C58" s="36">
        <f>ROUND((SUM(AVERAGE(Calculation_Income!$E$25:$E$32))*'Player profile'!$E$7),0)</f>
        <v>66</v>
      </c>
      <c r="D58" s="37">
        <f t="shared" si="2"/>
        <v>1589</v>
      </c>
      <c r="E58" s="38" t="str">
        <f>IF(D58&lt;Prices!$D$6,"YES", "NO")</f>
        <v>YES</v>
      </c>
      <c r="F58" s="38" t="str">
        <f>IF(D58&lt;Prices!$D$7,"YES", "NO")</f>
        <v>YES</v>
      </c>
      <c r="G58" s="38" t="str">
        <f>IF(D58&lt;Prices!$D$13,"YES", "NO")</f>
        <v>NO</v>
      </c>
      <c r="H58" s="38" t="str">
        <f>IF(D58&lt;Prices!$D$14,"YES", "NO")</f>
        <v>YES</v>
      </c>
    </row>
    <row r="59" ht="15.75" customHeight="1">
      <c r="B59" s="35">
        <v>25.0</v>
      </c>
      <c r="C59" s="36">
        <f>ROUND((SUM(AVERAGE(Calculation_Income!$E$25:$E$32))*'Player profile'!$E$7),0)</f>
        <v>66</v>
      </c>
      <c r="D59" s="37">
        <f t="shared" si="2"/>
        <v>1655</v>
      </c>
      <c r="E59" s="38" t="str">
        <f>IF(D59&lt;Prices!$D$6,"YES", "NO")</f>
        <v>YES</v>
      </c>
      <c r="F59" s="38" t="str">
        <f>IF(D59&lt;Prices!$D$7,"YES", "NO")</f>
        <v>YES</v>
      </c>
      <c r="G59" s="38" t="str">
        <f>IF(D59&lt;Prices!$D$13,"YES", "NO")</f>
        <v>NO</v>
      </c>
      <c r="H59" s="38" t="str">
        <f>IF(D59&lt;Prices!$D$14,"YES", "NO")</f>
        <v>YES</v>
      </c>
    </row>
    <row r="60" ht="15.75" customHeight="1">
      <c r="B60" s="35">
        <v>26.0</v>
      </c>
      <c r="C60" s="36">
        <f>ROUND((SUM(AVERAGE(Calculation_Income!$E$25:$E$32))*'Player profile'!$E$7),0)</f>
        <v>66</v>
      </c>
      <c r="D60" s="37">
        <f t="shared" si="2"/>
        <v>1721</v>
      </c>
      <c r="E60" s="38" t="str">
        <f>IF(D60&lt;Prices!$D$6,"YES", "NO")</f>
        <v>YES</v>
      </c>
      <c r="F60" s="38" t="str">
        <f>IF(D60&lt;Prices!$D$7,"YES", "NO")</f>
        <v>YES</v>
      </c>
      <c r="G60" s="38" t="str">
        <f>IF(D60&lt;Prices!$D$13,"YES", "NO")</f>
        <v>NO</v>
      </c>
      <c r="H60" s="38" t="str">
        <f>IF(D60&lt;Prices!$D$14,"YES", "NO")</f>
        <v>YES</v>
      </c>
    </row>
    <row r="61" ht="15.75" customHeight="1">
      <c r="B61" s="35">
        <v>27.0</v>
      </c>
      <c r="C61" s="36">
        <f>ROUND((SUM(AVERAGE(Calculation_Income!$E$25:$E$32))*'Player profile'!$E$7),0)</f>
        <v>66</v>
      </c>
      <c r="D61" s="37">
        <f t="shared" si="2"/>
        <v>1787</v>
      </c>
      <c r="E61" s="38" t="str">
        <f>IF(D61&lt;Prices!$D$6,"YES", "NO")</f>
        <v>YES</v>
      </c>
      <c r="F61" s="38" t="str">
        <f>IF(D61&lt;Prices!$D$7,"YES", "NO")</f>
        <v>YES</v>
      </c>
      <c r="G61" s="38" t="str">
        <f>IF(D61&lt;Prices!$D$13,"YES", "NO")</f>
        <v>NO</v>
      </c>
      <c r="H61" s="38" t="str">
        <f>IF(D61&lt;Prices!$D$14,"YES", "NO")</f>
        <v>YES</v>
      </c>
    </row>
    <row r="62" ht="15.75" customHeight="1">
      <c r="B62" s="35">
        <v>28.0</v>
      </c>
      <c r="C62" s="36">
        <f>ROUND((SUM(AVERAGE(Calculation_Income!$E$25:$E$32))*'Player profile'!$E$7),0)</f>
        <v>66</v>
      </c>
      <c r="D62" s="37">
        <f t="shared" si="2"/>
        <v>1853</v>
      </c>
      <c r="E62" s="38" t="str">
        <f>IF(D62&lt;Prices!$D$6,"YES", "NO")</f>
        <v>NO</v>
      </c>
      <c r="F62" s="38" t="str">
        <f>IF(D62&lt;Prices!$D$7,"YES", "NO")</f>
        <v>YES</v>
      </c>
      <c r="G62" s="38" t="str">
        <f>IF(D62&lt;Prices!$D$13,"YES", "NO")</f>
        <v>NO</v>
      </c>
      <c r="H62" s="38" t="str">
        <f>IF(D62&lt;Prices!$D$14,"YES", "NO")</f>
        <v>YES</v>
      </c>
    </row>
    <row r="63" ht="15.75" customHeight="1">
      <c r="B63" s="35">
        <v>29.0</v>
      </c>
      <c r="C63" s="36">
        <f>ROUND((SUM(AVERAGE(Calculation_Income!$E$25:$E$32))*'Player profile'!$E$7),0)</f>
        <v>66</v>
      </c>
      <c r="D63" s="37">
        <f t="shared" si="2"/>
        <v>1919</v>
      </c>
      <c r="E63" s="38" t="str">
        <f>IF(D63&lt;Prices!$D$6,"YES", "NO")</f>
        <v>NO</v>
      </c>
      <c r="F63" s="38" t="str">
        <f>IF(D63&lt;Prices!$D$7,"YES", "NO")</f>
        <v>YES</v>
      </c>
      <c r="G63" s="38" t="str">
        <f>IF(D63&lt;Prices!$D$13,"YES", "NO")</f>
        <v>NO</v>
      </c>
      <c r="H63" s="38" t="str">
        <f>IF(D63&lt;Prices!$D$14,"YES", "NO")</f>
        <v>YES</v>
      </c>
    </row>
    <row r="64" ht="15.75" customHeight="1">
      <c r="B64" s="35">
        <v>30.0</v>
      </c>
      <c r="C64" s="36">
        <f>ROUND((SUM(AVERAGE(Calculation_Income!$E$25:$E$32))*'Player profile'!$E$7),0)</f>
        <v>66</v>
      </c>
      <c r="D64" s="37">
        <f t="shared" si="2"/>
        <v>1985</v>
      </c>
      <c r="E64" s="38" t="str">
        <f>IF(D64&lt;Prices!$D$6,"YES", "NO")</f>
        <v>NO</v>
      </c>
      <c r="F64" s="38" t="str">
        <f>IF(D64&lt;Prices!$D$7,"YES", "NO")</f>
        <v>YES</v>
      </c>
      <c r="G64" s="38" t="str">
        <f>IF(D64&lt;Prices!$D$13,"YES", "NO")</f>
        <v>NO</v>
      </c>
      <c r="H64" s="38" t="str">
        <f>IF(D64&lt;Prices!$D$14,"YES", "NO")</f>
        <v>YES</v>
      </c>
    </row>
    <row r="65" ht="15.75" customHeight="1">
      <c r="B65" s="35">
        <v>31.0</v>
      </c>
      <c r="C65" s="36">
        <f>ROUND((SUM(AVERAGE(Calculation_Income!$E$25:$E$32))*'Player profile'!$E$7),0)</f>
        <v>66</v>
      </c>
      <c r="D65" s="37">
        <f t="shared" si="2"/>
        <v>2051</v>
      </c>
      <c r="E65" s="38" t="str">
        <f>IF(D65&lt;Prices!$D$6,"YES", "NO")</f>
        <v>NO</v>
      </c>
      <c r="F65" s="38" t="str">
        <f>IF(D65&lt;Prices!$D$7,"YES", "NO")</f>
        <v>YES</v>
      </c>
      <c r="G65" s="38" t="str">
        <f>IF(D65&lt;Prices!$D$13,"YES", "NO")</f>
        <v>NO</v>
      </c>
      <c r="H65" s="38" t="str">
        <f>IF(D65&lt;Prices!$D$14,"YES", "NO")</f>
        <v>NO</v>
      </c>
    </row>
    <row r="66" ht="15.75" customHeight="1">
      <c r="B66" s="35">
        <v>32.0</v>
      </c>
      <c r="C66" s="36">
        <f>ROUND((SUM(AVERAGE(Calculation_Income!$E$25:$E$32))*'Player profile'!$E$7),0)</f>
        <v>66</v>
      </c>
      <c r="D66" s="37">
        <f t="shared" si="2"/>
        <v>2117</v>
      </c>
      <c r="E66" s="38" t="str">
        <f>IF(D66&lt;Prices!$D$6,"YES", "NO")</f>
        <v>NO</v>
      </c>
      <c r="F66" s="38" t="str">
        <f>IF(D66&lt;Prices!$D$7,"YES", "NO")</f>
        <v>YES</v>
      </c>
      <c r="G66" s="38" t="str">
        <f>IF(D66&lt;Prices!$D$13,"YES", "NO")</f>
        <v>NO</v>
      </c>
      <c r="H66" s="38" t="str">
        <f>IF(D66&lt;Prices!$D$14,"YES", "NO")</f>
        <v>NO</v>
      </c>
    </row>
    <row r="67" ht="15.75" customHeight="1">
      <c r="B67" s="35">
        <v>33.0</v>
      </c>
      <c r="C67" s="36">
        <f>ROUND((SUM(AVERAGE(Calculation_Income!$E$25:$E$32))*'Player profile'!$E$7),0)</f>
        <v>66</v>
      </c>
      <c r="D67" s="37">
        <f t="shared" si="2"/>
        <v>2183</v>
      </c>
      <c r="E67" s="38" t="str">
        <f>IF(D67&lt;Prices!$D$6,"YES", "NO")</f>
        <v>NO</v>
      </c>
      <c r="F67" s="38" t="str">
        <f>IF(D67&lt;Prices!$D$7,"YES", "NO")</f>
        <v>YES</v>
      </c>
      <c r="G67" s="38" t="str">
        <f>IF(D67&lt;Prices!$D$13,"YES", "NO")</f>
        <v>NO</v>
      </c>
      <c r="H67" s="38" t="str">
        <f>IF(D67&lt;Prices!$D$14,"YES", "NO")</f>
        <v>NO</v>
      </c>
    </row>
    <row r="68" ht="15.75" customHeight="1">
      <c r="B68" s="22"/>
      <c r="F68" s="22"/>
    </row>
    <row r="69" ht="15.75" customHeight="1">
      <c r="B69" s="22"/>
      <c r="F69" s="22"/>
    </row>
    <row r="70" ht="15.75" customHeight="1">
      <c r="B70" s="30" t="s">
        <v>61</v>
      </c>
      <c r="F70" s="22"/>
    </row>
    <row r="71" ht="15.75" customHeight="1">
      <c r="F71" s="22"/>
    </row>
    <row r="72" ht="31.5" customHeight="1">
      <c r="B72" s="33" t="s">
        <v>64</v>
      </c>
      <c r="C72" s="4" t="s">
        <v>65</v>
      </c>
      <c r="D72" s="4" t="s">
        <v>66</v>
      </c>
      <c r="E72" s="34" t="s">
        <v>67</v>
      </c>
      <c r="F72" s="34" t="s">
        <v>77</v>
      </c>
      <c r="G72" s="39" t="s">
        <v>78</v>
      </c>
      <c r="H72" s="39" t="s">
        <v>79</v>
      </c>
    </row>
    <row r="73" ht="15.75" customHeight="1">
      <c r="B73" s="35">
        <v>1.0</v>
      </c>
      <c r="C73" s="36">
        <f>ROUND((SUM(AVERAGE(Calculation_Income!$E$39:$E$41))*'Player profile'!$E$7),0)</f>
        <v>126</v>
      </c>
      <c r="D73" s="37">
        <f>C73</f>
        <v>126</v>
      </c>
      <c r="E73" s="38" t="str">
        <f>IF(D73&lt;Prices!$D$6,"YES", "NO")</f>
        <v>YES</v>
      </c>
      <c r="F73" s="38" t="str">
        <f>IF(D73&lt;Prices!$D$7,"YES", "NO")</f>
        <v>YES</v>
      </c>
      <c r="G73" s="38" t="str">
        <f>IF(D73&lt;Prices!$D$13,"YES", "NO")</f>
        <v>YES</v>
      </c>
      <c r="H73" s="38" t="str">
        <f>IF(D73&lt;Prices!$D$14,"YES", "NO")</f>
        <v>YES</v>
      </c>
    </row>
    <row r="74" ht="15.75" customHeight="1">
      <c r="B74" s="35">
        <v>2.0</v>
      </c>
      <c r="C74" s="36">
        <f>ROUND((SUM(AVERAGE(Calculation_Income!$E$39:$E$43))*'Player profile'!$E$7),0)</f>
        <v>119</v>
      </c>
      <c r="D74" s="37">
        <f t="shared" ref="D74:D90" si="3">D73+C74</f>
        <v>245</v>
      </c>
      <c r="E74" s="38" t="str">
        <f>IF(D74&lt;Prices!$D$6,"YES", "NO")</f>
        <v>YES</v>
      </c>
      <c r="F74" s="38" t="str">
        <f>IF(D74&lt;Prices!$D$7,"YES", "NO")</f>
        <v>YES</v>
      </c>
      <c r="G74" s="38" t="str">
        <f>IF(D74&lt;Prices!$D$13,"YES", "NO")</f>
        <v>YES</v>
      </c>
      <c r="H74" s="38" t="str">
        <f>IF(D74&lt;Prices!$D$14,"YES", "NO")</f>
        <v>YES</v>
      </c>
    </row>
    <row r="75" ht="15.75" customHeight="1">
      <c r="B75" s="35">
        <v>3.0</v>
      </c>
      <c r="C75" s="36">
        <f>ROUND((SUM(AVERAGE(Calculation_Income!$E$39:$E$45))*'Player profile'!$E$7),0)</f>
        <v>113</v>
      </c>
      <c r="D75" s="37">
        <f t="shared" si="3"/>
        <v>358</v>
      </c>
      <c r="E75" s="38" t="str">
        <f>IF(D75&lt;Prices!$D$6,"YES", "NO")</f>
        <v>YES</v>
      </c>
      <c r="F75" s="38" t="str">
        <f>IF(D75&lt;Prices!$D$7,"YES", "NO")</f>
        <v>YES</v>
      </c>
      <c r="G75" s="38" t="str">
        <f>IF(D75&lt;Prices!$D$13,"YES", "NO")</f>
        <v>YES</v>
      </c>
      <c r="H75" s="38" t="str">
        <f>IF(D75&lt;Prices!$D$14,"YES", "NO")</f>
        <v>YES</v>
      </c>
    </row>
    <row r="76" ht="15.75" customHeight="1">
      <c r="B76" s="35">
        <v>4.0</v>
      </c>
      <c r="C76" s="36">
        <f>ROUND((SUM(AVERAGE(Calculation_Income!$E$39:$E$46))*'Player profile'!$E$7),0)</f>
        <v>114</v>
      </c>
      <c r="D76" s="37">
        <f t="shared" si="3"/>
        <v>472</v>
      </c>
      <c r="E76" s="38" t="str">
        <f>IF(D76&lt;Prices!$D$6,"YES", "NO")</f>
        <v>YES</v>
      </c>
      <c r="F76" s="38" t="str">
        <f>IF(D76&lt;Prices!$D$7,"YES", "NO")</f>
        <v>YES</v>
      </c>
      <c r="G76" s="38" t="str">
        <f>IF(D76&lt;Prices!$D$13,"YES", "NO")</f>
        <v>YES</v>
      </c>
      <c r="H76" s="38" t="str">
        <f>IF(D76&lt;Prices!$D$14,"YES", "NO")</f>
        <v>YES</v>
      </c>
    </row>
    <row r="77" ht="15.75" customHeight="1">
      <c r="B77" s="35">
        <v>5.0</v>
      </c>
      <c r="C77" s="36">
        <f>ROUND((SUM(AVERAGE(Calculation_Income!$E$39:$E$46))*'Player profile'!$E$7),0)</f>
        <v>114</v>
      </c>
      <c r="D77" s="37">
        <f t="shared" si="3"/>
        <v>586</v>
      </c>
      <c r="E77" s="38" t="str">
        <f>IF(D77&lt;Prices!$D$6,"YES", "NO")</f>
        <v>YES</v>
      </c>
      <c r="F77" s="38" t="str">
        <f>IF(D77&lt;Prices!$D$7,"YES", "NO")</f>
        <v>YES</v>
      </c>
      <c r="G77" s="38" t="str">
        <f>IF(D77&lt;Prices!$D$13,"YES", "NO")</f>
        <v>YES</v>
      </c>
      <c r="H77" s="38" t="str">
        <f>IF(D77&lt;Prices!$D$14,"YES", "NO")</f>
        <v>YES</v>
      </c>
    </row>
    <row r="78" ht="15.75" customHeight="1">
      <c r="B78" s="35">
        <v>6.0</v>
      </c>
      <c r="C78" s="36">
        <f>ROUND((SUM(AVERAGE(Calculation_Income!$E$39:$E$46))*'Player profile'!$E$7),0)</f>
        <v>114</v>
      </c>
      <c r="D78" s="37">
        <f t="shared" si="3"/>
        <v>700</v>
      </c>
      <c r="E78" s="38" t="str">
        <f>IF(D78&lt;Prices!$D$6,"YES", "NO")</f>
        <v>YES</v>
      </c>
      <c r="F78" s="38" t="str">
        <f>IF(D78&lt;Prices!$D$7,"YES", "NO")</f>
        <v>YES</v>
      </c>
      <c r="G78" s="38" t="str">
        <f>IF(D78&lt;Prices!$D$13,"YES", "NO")</f>
        <v>YES</v>
      </c>
      <c r="H78" s="38" t="str">
        <f>IF(D78&lt;Prices!$D$14,"YES", "NO")</f>
        <v>YES</v>
      </c>
    </row>
    <row r="79" ht="15.75" customHeight="1">
      <c r="B79" s="35">
        <v>7.0</v>
      </c>
      <c r="C79" s="36">
        <f>ROUND((SUM(AVERAGE(Calculation_Income!$E$39:$E$46))*'Player profile'!$E$7),0)</f>
        <v>114</v>
      </c>
      <c r="D79" s="37">
        <f t="shared" si="3"/>
        <v>814</v>
      </c>
      <c r="E79" s="38" t="str">
        <f>IF(D79&lt;Prices!$D$6,"YES", "NO")</f>
        <v>YES</v>
      </c>
      <c r="F79" s="38" t="str">
        <f>IF(D79&lt;Prices!$D$7,"YES", "NO")</f>
        <v>YES</v>
      </c>
      <c r="G79" s="38" t="str">
        <f>IF(D79&lt;Prices!$D$13,"YES", "NO")</f>
        <v>YES</v>
      </c>
      <c r="H79" s="38" t="str">
        <f>IF(D79&lt;Prices!$D$14,"YES", "NO")</f>
        <v>YES</v>
      </c>
    </row>
    <row r="80" ht="15.75" customHeight="1">
      <c r="B80" s="35">
        <v>8.0</v>
      </c>
      <c r="C80" s="36">
        <f>ROUND((SUM(AVERAGE(Calculation_Income!$E$39:$E$46))*'Player profile'!$E$7),0)</f>
        <v>114</v>
      </c>
      <c r="D80" s="37">
        <f t="shared" si="3"/>
        <v>928</v>
      </c>
      <c r="E80" s="38" t="str">
        <f>IF(D80&lt;Prices!$D$6,"YES", "NO")</f>
        <v>YES</v>
      </c>
      <c r="F80" s="38" t="str">
        <f>IF(D80&lt;Prices!$D$7,"YES", "NO")</f>
        <v>YES</v>
      </c>
      <c r="G80" s="38" t="str">
        <f>IF(D80&lt;Prices!$D$13,"YES", "NO")</f>
        <v>YES</v>
      </c>
      <c r="H80" s="38" t="str">
        <f>IF(D80&lt;Prices!$D$14,"YES", "NO")</f>
        <v>YES</v>
      </c>
    </row>
    <row r="81" ht="15.75" customHeight="1">
      <c r="B81" s="35">
        <v>9.0</v>
      </c>
      <c r="C81" s="36">
        <f>ROUND((SUM(AVERAGE(Calculation_Income!$E$39:$E$46))*'Player profile'!$E$7),0)</f>
        <v>114</v>
      </c>
      <c r="D81" s="37">
        <f t="shared" si="3"/>
        <v>1042</v>
      </c>
      <c r="E81" s="38" t="str">
        <f>IF(D81&lt;Prices!$D$6,"YES", "NO")</f>
        <v>YES</v>
      </c>
      <c r="F81" s="38" t="str">
        <f>IF(D81&lt;Prices!$D$7,"YES", "NO")</f>
        <v>YES</v>
      </c>
      <c r="G81" s="38" t="str">
        <f>IF(D81&lt;Prices!$D$13,"YES", "NO")</f>
        <v>YES</v>
      </c>
      <c r="H81" s="38" t="str">
        <f>IF(D81&lt;Prices!$D$14,"YES", "NO")</f>
        <v>YES</v>
      </c>
    </row>
    <row r="82" ht="15.75" customHeight="1">
      <c r="B82" s="35">
        <v>10.0</v>
      </c>
      <c r="C82" s="36">
        <f>ROUND((SUM(AVERAGE(Calculation_Income!$E$39:$E$46))*'Player profile'!$E$7),0)</f>
        <v>114</v>
      </c>
      <c r="D82" s="37">
        <f t="shared" si="3"/>
        <v>1156</v>
      </c>
      <c r="E82" s="38" t="str">
        <f>IF(D82&lt;Prices!$D$6,"YES", "NO")</f>
        <v>YES</v>
      </c>
      <c r="F82" s="38" t="str">
        <f>IF(D82&lt;Prices!$D$7,"YES", "NO")</f>
        <v>YES</v>
      </c>
      <c r="G82" s="38" t="str">
        <f>IF(D82&lt;Prices!$D$13,"YES", "NO")</f>
        <v>YES</v>
      </c>
      <c r="H82" s="38" t="str">
        <f>IF(D82&lt;Prices!$D$14,"YES", "NO")</f>
        <v>YES</v>
      </c>
    </row>
    <row r="83" ht="15.75" customHeight="1">
      <c r="B83" s="35">
        <v>11.0</v>
      </c>
      <c r="C83" s="36">
        <f>ROUND((SUM(AVERAGE(Calculation_Income!$E$39:$E$46))*'Player profile'!$E$7),0)</f>
        <v>114</v>
      </c>
      <c r="D83" s="37">
        <f t="shared" si="3"/>
        <v>1270</v>
      </c>
      <c r="E83" s="38" t="str">
        <f>IF(D83&lt;Prices!$D$6,"YES", "NO")</f>
        <v>YES</v>
      </c>
      <c r="F83" s="38" t="str">
        <f>IF(D83&lt;Prices!$D$7,"YES", "NO")</f>
        <v>YES</v>
      </c>
      <c r="G83" s="38" t="str">
        <f>IF(D83&lt;Prices!$D$13,"YES", "NO")</f>
        <v>NO</v>
      </c>
      <c r="H83" s="38" t="str">
        <f>IF(D83&lt;Prices!$D$14,"YES", "NO")</f>
        <v>YES</v>
      </c>
    </row>
    <row r="84" ht="15.75" customHeight="1">
      <c r="B84" s="35">
        <v>12.0</v>
      </c>
      <c r="C84" s="36">
        <f>ROUND((SUM(AVERAGE(Calculation_Income!$E$39:$E$46))*'Player profile'!$E$7),0)</f>
        <v>114</v>
      </c>
      <c r="D84" s="37">
        <f t="shared" si="3"/>
        <v>1384</v>
      </c>
      <c r="E84" s="38" t="str">
        <f>IF(D84&lt;Prices!$D$6,"YES", "NO")</f>
        <v>YES</v>
      </c>
      <c r="F84" s="38" t="str">
        <f>IF(D84&lt;Prices!$D$7,"YES", "NO")</f>
        <v>YES</v>
      </c>
      <c r="G84" s="38" t="str">
        <f>IF(D84&lt;Prices!$D$13,"YES", "NO")</f>
        <v>NO</v>
      </c>
      <c r="H84" s="38" t="str">
        <f>IF(D84&lt;Prices!$D$14,"YES", "NO")</f>
        <v>YES</v>
      </c>
    </row>
    <row r="85" ht="15.75" customHeight="1">
      <c r="B85" s="35">
        <v>13.0</v>
      </c>
      <c r="C85" s="36">
        <f>ROUND((SUM(AVERAGE(Calculation_Income!$E$39:$E$46))*'Player profile'!$E$7),0)</f>
        <v>114</v>
      </c>
      <c r="D85" s="37">
        <f t="shared" si="3"/>
        <v>1498</v>
      </c>
      <c r="E85" s="38" t="str">
        <f>IF(D85&lt;Prices!$D$6,"YES", "NO")</f>
        <v>YES</v>
      </c>
      <c r="F85" s="38" t="str">
        <f>IF(D85&lt;Prices!$D$7,"YES", "NO")</f>
        <v>YES</v>
      </c>
      <c r="G85" s="38" t="str">
        <f>IF(D85&lt;Prices!$D$13,"YES", "NO")</f>
        <v>NO</v>
      </c>
      <c r="H85" s="38" t="str">
        <f>IF(D85&lt;Prices!$D$14,"YES", "NO")</f>
        <v>YES</v>
      </c>
    </row>
    <row r="86" ht="15.75" customHeight="1">
      <c r="B86" s="35">
        <v>14.0</v>
      </c>
      <c r="C86" s="36">
        <f>ROUND((SUM(AVERAGE(Calculation_Income!$E$39:$E$46))*'Player profile'!$E$7),0)</f>
        <v>114</v>
      </c>
      <c r="D86" s="37">
        <f t="shared" si="3"/>
        <v>1612</v>
      </c>
      <c r="E86" s="38" t="str">
        <f>IF(D86&lt;Prices!$D$6,"YES", "NO")</f>
        <v>YES</v>
      </c>
      <c r="F86" s="38" t="str">
        <f>IF(D86&lt;Prices!$D$7,"YES", "NO")</f>
        <v>YES</v>
      </c>
      <c r="G86" s="38" t="str">
        <f>IF(D86&lt;Prices!$D$13,"YES", "NO")</f>
        <v>NO</v>
      </c>
      <c r="H86" s="38" t="str">
        <f>IF(D86&lt;Prices!$D$14,"YES", "NO")</f>
        <v>YES</v>
      </c>
    </row>
    <row r="87" ht="15.75" customHeight="1">
      <c r="B87" s="35">
        <v>15.0</v>
      </c>
      <c r="C87" s="36">
        <f>ROUND((SUM(AVERAGE(Calculation_Income!$E$39:$E$46))*'Player profile'!$E$7),0)</f>
        <v>114</v>
      </c>
      <c r="D87" s="37">
        <f t="shared" si="3"/>
        <v>1726</v>
      </c>
      <c r="E87" s="38" t="str">
        <f>IF(D87&lt;Prices!$D$6,"YES", "NO")</f>
        <v>YES</v>
      </c>
      <c r="F87" s="38" t="str">
        <f>IF(D87&lt;Prices!$D$7,"YES", "NO")</f>
        <v>YES</v>
      </c>
      <c r="G87" s="38" t="str">
        <f>IF(D87&lt;Prices!$D$13,"YES", "NO")</f>
        <v>NO</v>
      </c>
      <c r="H87" s="38" t="str">
        <f>IF(D87&lt;Prices!$D$14,"YES", "NO")</f>
        <v>YES</v>
      </c>
    </row>
    <row r="88" ht="15.75" customHeight="1">
      <c r="B88" s="35">
        <v>16.0</v>
      </c>
      <c r="C88" s="36">
        <f>ROUND((SUM(AVERAGE(Calculation_Income!$E$39:$E$46))*'Player profile'!$E$7),0)</f>
        <v>114</v>
      </c>
      <c r="D88" s="37">
        <f t="shared" si="3"/>
        <v>1840</v>
      </c>
      <c r="E88" s="38" t="str">
        <f>IF(D88&lt;Prices!$D$6,"YES", "NO")</f>
        <v>NO</v>
      </c>
      <c r="F88" s="38" t="str">
        <f>IF(D88&lt;Prices!$D$7,"YES", "NO")</f>
        <v>YES</v>
      </c>
      <c r="G88" s="38" t="str">
        <f>IF(D88&lt;Prices!$D$13,"YES", "NO")</f>
        <v>NO</v>
      </c>
      <c r="H88" s="38" t="str">
        <f>IF(D88&lt;Prices!$D$14,"YES", "NO")</f>
        <v>YES</v>
      </c>
    </row>
    <row r="89" ht="15.75" customHeight="1">
      <c r="B89" s="35">
        <v>17.0</v>
      </c>
      <c r="C89" s="36">
        <f>ROUND((SUM(AVERAGE(Calculation_Income!$E$39:$E$46))*'Player profile'!$E$7),0)</f>
        <v>114</v>
      </c>
      <c r="D89" s="37">
        <f t="shared" si="3"/>
        <v>1954</v>
      </c>
      <c r="E89" s="38" t="str">
        <f>IF(D89&lt;Prices!$D$6,"YES", "NO")</f>
        <v>NO</v>
      </c>
      <c r="F89" s="38" t="str">
        <f>IF(D89&lt;Prices!$D$7,"YES", "NO")</f>
        <v>YES</v>
      </c>
      <c r="G89" s="38" t="str">
        <f>IF(D89&lt;Prices!$D$13,"YES", "NO")</f>
        <v>NO</v>
      </c>
      <c r="H89" s="38" t="str">
        <f>IF(D89&lt;Prices!$D$14,"YES", "NO")</f>
        <v>YES</v>
      </c>
    </row>
    <row r="90" ht="15.75" customHeight="1">
      <c r="B90" s="35">
        <v>18.0</v>
      </c>
      <c r="C90" s="36">
        <f>ROUND((SUM(AVERAGE(Calculation_Income!$E$39:$E$46))*'Player profile'!$E$7),0)</f>
        <v>114</v>
      </c>
      <c r="D90" s="37">
        <f t="shared" si="3"/>
        <v>2068</v>
      </c>
      <c r="E90" s="38" t="str">
        <f>IF(D90&lt;Prices!$D$6,"YES", "NO")</f>
        <v>NO</v>
      </c>
      <c r="F90" s="38" t="str">
        <f>IF(D90&lt;Prices!$D$7,"YES", "NO")</f>
        <v>YES</v>
      </c>
      <c r="G90" s="38" t="str">
        <f>IF(D90&lt;Prices!$D$13,"YES", "NO")</f>
        <v>NO</v>
      </c>
      <c r="H90" s="38" t="str">
        <f>IF(D90&lt;Prices!$D$14,"YES", "NO")</f>
        <v>NO</v>
      </c>
    </row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>
      <c r="B106" s="22"/>
      <c r="F106" s="22"/>
    </row>
    <row r="107" ht="15.75" customHeight="1">
      <c r="B107" s="22"/>
      <c r="F107" s="22"/>
    </row>
    <row r="108" ht="15.75" customHeight="1">
      <c r="B108" s="22"/>
      <c r="F108" s="22"/>
    </row>
    <row r="109" ht="15.75" customHeight="1">
      <c r="B109" s="22"/>
      <c r="F109" s="22"/>
    </row>
    <row r="110" ht="15.75" customHeight="1">
      <c r="B110" s="22"/>
      <c r="F110" s="22"/>
    </row>
    <row r="111" ht="15.75" customHeight="1">
      <c r="B111" s="22"/>
      <c r="F111" s="22"/>
    </row>
    <row r="112" ht="15.75" customHeight="1">
      <c r="B112" s="22"/>
      <c r="F112" s="22"/>
    </row>
    <row r="113" ht="15.75" customHeight="1">
      <c r="B113" s="22"/>
      <c r="F113" s="22"/>
    </row>
    <row r="114" ht="15.75" customHeight="1">
      <c r="B114" s="22"/>
      <c r="F114" s="22"/>
    </row>
    <row r="115" ht="15.75" customHeight="1">
      <c r="B115" s="22"/>
      <c r="F115" s="22"/>
    </row>
    <row r="116" ht="15.75" customHeight="1">
      <c r="B116" s="22"/>
      <c r="F116" s="22"/>
    </row>
    <row r="117" ht="15.75" customHeight="1">
      <c r="B117" s="22"/>
      <c r="F117" s="22"/>
    </row>
    <row r="118" ht="15.75" customHeight="1">
      <c r="B118" s="22"/>
      <c r="F118" s="22"/>
    </row>
    <row r="119" ht="15.75" customHeight="1">
      <c r="B119" s="22"/>
      <c r="F119" s="22"/>
    </row>
    <row r="120" ht="15.75" customHeight="1">
      <c r="B120" s="22"/>
      <c r="F120" s="22"/>
    </row>
    <row r="121" ht="15.75" customHeight="1">
      <c r="B121" s="22"/>
      <c r="F121" s="22"/>
    </row>
    <row r="122" ht="15.75" customHeight="1">
      <c r="B122" s="22"/>
      <c r="F122" s="22"/>
    </row>
    <row r="123" ht="15.75" customHeight="1">
      <c r="B123" s="22"/>
      <c r="F123" s="22"/>
    </row>
    <row r="124" ht="15.75" customHeight="1">
      <c r="B124" s="22"/>
      <c r="F124" s="22"/>
    </row>
    <row r="125" ht="15.75" customHeight="1">
      <c r="B125" s="22"/>
      <c r="F125" s="22"/>
    </row>
    <row r="126" ht="15.75" customHeight="1">
      <c r="B126" s="22"/>
      <c r="F126" s="22"/>
    </row>
    <row r="127" ht="15.75" customHeight="1">
      <c r="B127" s="22"/>
      <c r="F127" s="22"/>
    </row>
    <row r="128" ht="15.75" customHeight="1">
      <c r="B128" s="22"/>
      <c r="F128" s="22"/>
    </row>
    <row r="129" ht="15.75" customHeight="1">
      <c r="B129" s="22"/>
      <c r="F129" s="22"/>
    </row>
    <row r="130" ht="15.75" customHeight="1">
      <c r="F130" s="22"/>
    </row>
    <row r="131" ht="15.75" customHeight="1">
      <c r="F131" s="22"/>
    </row>
    <row r="132" ht="15.75" customHeight="1">
      <c r="F132" s="22"/>
    </row>
    <row r="133" ht="15.75" customHeight="1">
      <c r="F133" s="22"/>
    </row>
    <row r="134" ht="15.75" customHeight="1">
      <c r="F134" s="22"/>
    </row>
    <row r="135" ht="15.75" customHeight="1">
      <c r="F135" s="22"/>
    </row>
    <row r="136" ht="15.75" customHeight="1">
      <c r="F136" s="22"/>
    </row>
    <row r="137" ht="15.75" customHeight="1">
      <c r="F137" s="22"/>
    </row>
    <row r="138" ht="15.75" customHeight="1">
      <c r="F138" s="22"/>
    </row>
    <row r="139" ht="15.75" customHeight="1">
      <c r="F139" s="22"/>
    </row>
    <row r="140" ht="15.75" customHeight="1">
      <c r="F140" s="22"/>
    </row>
    <row r="141" ht="15.75" customHeight="1">
      <c r="F141" s="22"/>
    </row>
    <row r="142" ht="15.75" customHeight="1">
      <c r="F142" s="22"/>
    </row>
    <row r="143" ht="15.75" customHeight="1">
      <c r="F143" s="22"/>
    </row>
    <row r="144" ht="15.75" customHeight="1">
      <c r="F144" s="22"/>
    </row>
    <row r="145" ht="15.75" customHeight="1">
      <c r="F145" s="22"/>
    </row>
    <row r="146" ht="15.75" customHeight="1">
      <c r="F146" s="22"/>
    </row>
    <row r="147" ht="15.75" customHeight="1">
      <c r="F147" s="22"/>
    </row>
    <row r="148" ht="15.75" customHeight="1">
      <c r="F148" s="22"/>
    </row>
    <row r="149" ht="15.75" customHeight="1">
      <c r="F149" s="22"/>
    </row>
    <row r="150" ht="15.75" customHeight="1">
      <c r="F150" s="22"/>
    </row>
    <row r="151" ht="15.75" customHeight="1">
      <c r="F151" s="22"/>
    </row>
    <row r="152" ht="15.75" customHeight="1">
      <c r="F152" s="22"/>
    </row>
    <row r="153" ht="15.75" customHeight="1">
      <c r="B153" s="22"/>
      <c r="F153" s="22"/>
    </row>
    <row r="154" ht="15.75" customHeight="1">
      <c r="B154" s="22"/>
      <c r="F154" s="22"/>
    </row>
    <row r="155" ht="15.75" customHeight="1">
      <c r="B155" s="22"/>
      <c r="F155" s="22"/>
    </row>
    <row r="156" ht="15.75" customHeight="1">
      <c r="B156" s="22"/>
      <c r="F156" s="22"/>
    </row>
    <row r="157" ht="15.75" customHeight="1">
      <c r="B157" s="22"/>
      <c r="F157" s="22"/>
    </row>
    <row r="158" ht="15.75" customHeight="1">
      <c r="B158" s="22"/>
      <c r="F158" s="22"/>
    </row>
    <row r="159" ht="15.75" customHeight="1">
      <c r="B159" s="22"/>
      <c r="F159" s="22"/>
    </row>
    <row r="160" ht="15.75" customHeight="1">
      <c r="B160" s="22"/>
      <c r="F160" s="22"/>
    </row>
    <row r="161" ht="15.75" customHeight="1">
      <c r="B161" s="22"/>
      <c r="F161" s="22"/>
    </row>
    <row r="162" ht="15.75" customHeight="1">
      <c r="B162" s="22"/>
      <c r="F162" s="22"/>
    </row>
    <row r="163" ht="15.75" customHeight="1">
      <c r="B163" s="22"/>
      <c r="F163" s="22"/>
    </row>
    <row r="164" ht="15.75" customHeight="1">
      <c r="B164" s="22"/>
      <c r="F164" s="22"/>
    </row>
    <row r="165" ht="15.75" customHeight="1">
      <c r="B165" s="22"/>
      <c r="F165" s="22"/>
    </row>
    <row r="166" ht="15.75" customHeight="1">
      <c r="B166" s="22"/>
      <c r="F166" s="22"/>
    </row>
    <row r="167" ht="15.75" customHeight="1">
      <c r="B167" s="22"/>
      <c r="F167" s="22"/>
    </row>
    <row r="168" ht="15.75" customHeight="1">
      <c r="B168" s="22"/>
      <c r="F168" s="22"/>
    </row>
    <row r="169" ht="15.75" customHeight="1">
      <c r="B169" s="22"/>
      <c r="F169" s="22"/>
    </row>
    <row r="170" ht="15.75" customHeight="1">
      <c r="B170" s="22"/>
      <c r="F170" s="22"/>
    </row>
    <row r="171" ht="15.75" customHeight="1">
      <c r="B171" s="22"/>
      <c r="F171" s="22"/>
    </row>
    <row r="172" ht="15.75" customHeight="1">
      <c r="B172" s="22"/>
      <c r="F172" s="22"/>
    </row>
    <row r="173" ht="15.75" customHeight="1">
      <c r="B173" s="22"/>
      <c r="F173" s="22"/>
    </row>
    <row r="174" ht="15.75" customHeight="1">
      <c r="B174" s="22"/>
      <c r="F174" s="22"/>
    </row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>
      <c r="B206" s="22"/>
      <c r="F206" s="22"/>
    </row>
    <row r="207" ht="15.75" customHeight="1">
      <c r="B207" s="22"/>
      <c r="F207" s="22"/>
    </row>
    <row r="208" ht="15.75" customHeight="1">
      <c r="B208" s="22"/>
      <c r="F208" s="22"/>
    </row>
    <row r="209" ht="15.75" customHeight="1">
      <c r="B209" s="22"/>
      <c r="F209" s="22"/>
    </row>
    <row r="210" ht="15.75" customHeight="1">
      <c r="B210" s="22"/>
      <c r="F210" s="22"/>
    </row>
    <row r="211" ht="15.75" customHeight="1">
      <c r="B211" s="22"/>
      <c r="F211" s="22"/>
    </row>
    <row r="212" ht="15.75" customHeight="1">
      <c r="B212" s="22"/>
      <c r="F212" s="22"/>
    </row>
    <row r="213" ht="15.75" customHeight="1">
      <c r="B213" s="22"/>
      <c r="F213" s="22"/>
    </row>
    <row r="214" ht="15.75" customHeight="1">
      <c r="B214" s="22"/>
      <c r="F214" s="22"/>
    </row>
    <row r="215" ht="15.75" customHeight="1">
      <c r="B215" s="22"/>
      <c r="F215" s="22"/>
    </row>
    <row r="216" ht="15.75" customHeight="1">
      <c r="B216" s="22"/>
      <c r="F216" s="22"/>
    </row>
    <row r="217" ht="15.75" customHeight="1">
      <c r="B217" s="22"/>
      <c r="F217" s="22"/>
    </row>
    <row r="218" ht="15.75" customHeight="1">
      <c r="B218" s="22"/>
      <c r="F218" s="22"/>
    </row>
    <row r="219" ht="15.75" customHeight="1">
      <c r="B219" s="22"/>
      <c r="F219" s="22"/>
    </row>
    <row r="220" ht="15.75" customHeight="1">
      <c r="B220" s="22"/>
      <c r="F220" s="22"/>
    </row>
    <row r="221" ht="15.75" customHeight="1">
      <c r="B221" s="22"/>
      <c r="F221" s="22"/>
    </row>
    <row r="222" ht="15.75" customHeight="1">
      <c r="B222" s="22"/>
      <c r="F222" s="22"/>
    </row>
    <row r="223" ht="15.75" customHeight="1">
      <c r="B223" s="22"/>
      <c r="F223" s="22"/>
    </row>
    <row r="224" ht="15.75" customHeight="1">
      <c r="B224" s="22"/>
      <c r="F224" s="22"/>
    </row>
    <row r="225" ht="15.75" customHeight="1">
      <c r="B225" s="22"/>
      <c r="F225" s="22"/>
    </row>
    <row r="226" ht="15.75" customHeight="1">
      <c r="B226" s="22"/>
      <c r="F226" s="22"/>
    </row>
    <row r="227" ht="15.75" customHeight="1">
      <c r="B227" s="22"/>
      <c r="F227" s="22"/>
    </row>
    <row r="228" ht="15.75" customHeight="1">
      <c r="B228" s="22"/>
      <c r="F228" s="22"/>
    </row>
    <row r="229" ht="15.75" customHeight="1">
      <c r="B229" s="22"/>
      <c r="F229" s="22"/>
    </row>
    <row r="230" ht="15.75" customHeight="1">
      <c r="B230" s="22"/>
      <c r="F230" s="22"/>
    </row>
    <row r="231" ht="15.75" customHeight="1">
      <c r="B231" s="22"/>
      <c r="F231" s="22"/>
    </row>
    <row r="232" ht="15.75" customHeight="1">
      <c r="B232" s="22"/>
      <c r="F232" s="22"/>
    </row>
    <row r="233" ht="15.75" customHeight="1">
      <c r="B233" s="22"/>
      <c r="F233" s="22"/>
    </row>
    <row r="234" ht="15.75" customHeight="1">
      <c r="B234" s="22"/>
      <c r="F234" s="22"/>
    </row>
    <row r="235" ht="15.75" customHeight="1">
      <c r="B235" s="22"/>
      <c r="F235" s="22"/>
    </row>
    <row r="236" ht="15.75" customHeight="1">
      <c r="B236" s="22"/>
      <c r="F236" s="22"/>
    </row>
    <row r="237" ht="15.75" customHeight="1">
      <c r="B237" s="22"/>
      <c r="F237" s="22"/>
    </row>
    <row r="238" ht="15.75" customHeight="1">
      <c r="B238" s="22"/>
      <c r="F238" s="22"/>
    </row>
    <row r="239" ht="15.75" customHeight="1">
      <c r="B239" s="22"/>
      <c r="F239" s="22"/>
    </row>
    <row r="240" ht="15.75" customHeight="1">
      <c r="B240" s="22"/>
      <c r="F240" s="22"/>
    </row>
    <row r="241" ht="15.75" customHeight="1">
      <c r="B241" s="22"/>
      <c r="F241" s="22"/>
    </row>
    <row r="242" ht="15.75" customHeight="1">
      <c r="B242" s="22"/>
      <c r="F242" s="22"/>
    </row>
    <row r="243" ht="15.75" customHeight="1">
      <c r="B243" s="22"/>
      <c r="F243" s="22"/>
    </row>
    <row r="244" ht="15.75" customHeight="1">
      <c r="B244" s="22"/>
      <c r="F244" s="22"/>
    </row>
    <row r="245" ht="15.75" customHeight="1">
      <c r="B245" s="22"/>
      <c r="F245" s="22"/>
    </row>
    <row r="246" ht="15.75" customHeight="1">
      <c r="B246" s="22"/>
      <c r="F246" s="22"/>
    </row>
    <row r="247" ht="15.75" customHeight="1">
      <c r="B247" s="22"/>
      <c r="F247" s="22"/>
    </row>
    <row r="248" ht="15.75" customHeight="1">
      <c r="B248" s="22"/>
      <c r="F248" s="22"/>
    </row>
    <row r="249" ht="15.75" customHeight="1">
      <c r="B249" s="22"/>
      <c r="F249" s="22"/>
    </row>
    <row r="250" ht="15.75" customHeight="1">
      <c r="B250" s="22"/>
      <c r="F250" s="22"/>
    </row>
    <row r="251" ht="15.75" customHeight="1">
      <c r="B251" s="22"/>
      <c r="F251" s="22"/>
    </row>
    <row r="252" ht="15.75" customHeight="1">
      <c r="B252" s="22"/>
      <c r="F252" s="22"/>
    </row>
    <row r="253" ht="15.75" customHeight="1">
      <c r="B253" s="22"/>
      <c r="F253" s="22"/>
    </row>
    <row r="254" ht="15.75" customHeight="1">
      <c r="B254" s="22"/>
      <c r="F254" s="22"/>
    </row>
    <row r="255" ht="15.75" customHeight="1">
      <c r="B255" s="22"/>
      <c r="F255" s="22"/>
    </row>
    <row r="256" ht="15.75" customHeight="1">
      <c r="B256" s="22"/>
      <c r="F256" s="22"/>
    </row>
    <row r="257" ht="15.75" customHeight="1">
      <c r="B257" s="22"/>
      <c r="F257" s="22"/>
    </row>
    <row r="258" ht="15.75" customHeight="1">
      <c r="B258" s="22"/>
      <c r="F258" s="22"/>
    </row>
    <row r="259" ht="15.75" customHeight="1">
      <c r="B259" s="22"/>
      <c r="F259" s="22"/>
    </row>
    <row r="260" ht="15.75" customHeight="1">
      <c r="B260" s="22"/>
      <c r="F260" s="22"/>
    </row>
    <row r="261" ht="15.75" customHeight="1">
      <c r="B261" s="22"/>
      <c r="F261" s="22"/>
    </row>
    <row r="262" ht="15.75" customHeight="1">
      <c r="B262" s="22"/>
      <c r="F262" s="22"/>
    </row>
    <row r="263" ht="15.75" customHeight="1">
      <c r="B263" s="22"/>
      <c r="F263" s="22"/>
    </row>
    <row r="264" ht="15.75" customHeight="1">
      <c r="B264" s="22"/>
      <c r="F264" s="22"/>
    </row>
    <row r="265" ht="15.75" customHeight="1">
      <c r="B265" s="22"/>
      <c r="F265" s="22"/>
    </row>
    <row r="266" ht="15.75" customHeight="1">
      <c r="B266" s="22"/>
      <c r="F266" s="22"/>
    </row>
    <row r="267" ht="15.75" customHeight="1">
      <c r="B267" s="22"/>
      <c r="F267" s="22"/>
    </row>
    <row r="268" ht="15.75" customHeight="1">
      <c r="B268" s="22"/>
      <c r="F268" s="22"/>
    </row>
    <row r="269" ht="15.75" customHeight="1">
      <c r="B269" s="22"/>
      <c r="F269" s="22"/>
    </row>
    <row r="270" ht="15.75" customHeight="1">
      <c r="B270" s="22"/>
      <c r="F270" s="22"/>
    </row>
    <row r="271" ht="15.75" customHeight="1">
      <c r="B271" s="22"/>
      <c r="F271" s="22"/>
    </row>
    <row r="272" ht="15.75" customHeight="1">
      <c r="B272" s="22"/>
      <c r="F272" s="22"/>
    </row>
    <row r="273" ht="15.75" customHeight="1">
      <c r="B273" s="22"/>
      <c r="F273" s="22"/>
    </row>
    <row r="274" ht="15.75" customHeight="1">
      <c r="B274" s="22"/>
      <c r="F274" s="22"/>
    </row>
    <row r="275" ht="15.75" customHeight="1">
      <c r="B275" s="22"/>
      <c r="F275" s="22"/>
    </row>
    <row r="276" ht="15.75" customHeight="1">
      <c r="B276" s="22"/>
      <c r="F276" s="22"/>
    </row>
    <row r="277" ht="15.75" customHeight="1">
      <c r="B277" s="22"/>
      <c r="F277" s="22"/>
    </row>
    <row r="278" ht="15.75" customHeight="1">
      <c r="B278" s="22"/>
      <c r="F278" s="22"/>
    </row>
    <row r="279" ht="15.75" customHeight="1">
      <c r="B279" s="22"/>
      <c r="F279" s="22"/>
    </row>
    <row r="280" ht="15.75" customHeight="1">
      <c r="B280" s="22"/>
      <c r="F280" s="22"/>
    </row>
    <row r="281" ht="15.75" customHeight="1">
      <c r="B281" s="22"/>
      <c r="F281" s="22"/>
    </row>
    <row r="282" ht="15.75" customHeight="1">
      <c r="B282" s="22"/>
      <c r="F282" s="22"/>
    </row>
    <row r="283" ht="15.75" customHeight="1">
      <c r="B283" s="22"/>
      <c r="F283" s="22"/>
    </row>
    <row r="284" ht="15.75" customHeight="1">
      <c r="B284" s="22"/>
      <c r="F284" s="22"/>
    </row>
    <row r="285" ht="15.75" customHeight="1">
      <c r="B285" s="22"/>
      <c r="F285" s="22"/>
    </row>
    <row r="286" ht="15.75" customHeight="1">
      <c r="B286" s="22"/>
      <c r="F286" s="22"/>
    </row>
    <row r="287" ht="15.75" customHeight="1">
      <c r="B287" s="22"/>
      <c r="F287" s="22"/>
    </row>
    <row r="288" ht="15.75" customHeight="1">
      <c r="B288" s="22"/>
      <c r="F288" s="22"/>
    </row>
    <row r="289" ht="15.75" customHeight="1">
      <c r="B289" s="22"/>
      <c r="F289" s="22"/>
    </row>
    <row r="290" ht="15.75" customHeight="1">
      <c r="B290" s="22"/>
      <c r="F290" s="22"/>
    </row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C2"/>
  </mergeCells>
  <conditionalFormatting sqref="E7:E26">
    <cfRule type="cellIs" dxfId="0" priority="1" operator="equal">
      <formula>"NO"</formula>
    </cfRule>
  </conditionalFormatting>
  <conditionalFormatting sqref="E7:E26">
    <cfRule type="cellIs" dxfId="1" priority="2" operator="equal">
      <formula>"YES"</formula>
    </cfRule>
  </conditionalFormatting>
  <conditionalFormatting sqref="E73:E90">
    <cfRule type="cellIs" dxfId="0" priority="3" operator="equal">
      <formula>"NO"</formula>
    </cfRule>
  </conditionalFormatting>
  <conditionalFormatting sqref="E73:E90">
    <cfRule type="cellIs" dxfId="1" priority="4" operator="equal">
      <formula>"YES"</formula>
    </cfRule>
  </conditionalFormatting>
  <conditionalFormatting sqref="E35:E67">
    <cfRule type="cellIs" dxfId="0" priority="5" operator="equal">
      <formula>"NO"</formula>
    </cfRule>
  </conditionalFormatting>
  <conditionalFormatting sqref="E35:E67">
    <cfRule type="cellIs" dxfId="1" priority="6" operator="equal">
      <formula>"YES"</formula>
    </cfRule>
  </conditionalFormatting>
  <conditionalFormatting sqref="F35:F67">
    <cfRule type="cellIs" dxfId="0" priority="7" operator="equal">
      <formula>"NO"</formula>
    </cfRule>
  </conditionalFormatting>
  <conditionalFormatting sqref="F35:F67">
    <cfRule type="cellIs" dxfId="1" priority="8" operator="equal">
      <formula>"YES"</formula>
    </cfRule>
  </conditionalFormatting>
  <conditionalFormatting sqref="G35:G67">
    <cfRule type="cellIs" dxfId="0" priority="9" operator="equal">
      <formula>"NO"</formula>
    </cfRule>
  </conditionalFormatting>
  <conditionalFormatting sqref="G35:G67">
    <cfRule type="cellIs" dxfId="1" priority="10" operator="equal">
      <formula>"YES"</formula>
    </cfRule>
  </conditionalFormatting>
  <conditionalFormatting sqref="H35:H67">
    <cfRule type="cellIs" dxfId="0" priority="11" operator="equal">
      <formula>"NO"</formula>
    </cfRule>
  </conditionalFormatting>
  <conditionalFormatting sqref="H35:H67">
    <cfRule type="cellIs" dxfId="1" priority="12" operator="equal">
      <formula>"YES"</formula>
    </cfRule>
  </conditionalFormatting>
  <conditionalFormatting sqref="G73:G90">
    <cfRule type="cellIs" dxfId="0" priority="13" operator="equal">
      <formula>"NO"</formula>
    </cfRule>
  </conditionalFormatting>
  <conditionalFormatting sqref="G73:G90">
    <cfRule type="cellIs" dxfId="1" priority="14" operator="equal">
      <formula>"YES"</formula>
    </cfRule>
  </conditionalFormatting>
  <conditionalFormatting sqref="F73:F90">
    <cfRule type="cellIs" dxfId="0" priority="15" operator="equal">
      <formula>"NO"</formula>
    </cfRule>
  </conditionalFormatting>
  <conditionalFormatting sqref="F73:F90">
    <cfRule type="cellIs" dxfId="1" priority="16" operator="equal">
      <formula>"YES"</formula>
    </cfRule>
  </conditionalFormatting>
  <conditionalFormatting sqref="H73:H90">
    <cfRule type="cellIs" dxfId="0" priority="17" operator="equal">
      <formula>"NO"</formula>
    </cfRule>
  </conditionalFormatting>
  <conditionalFormatting sqref="H73:H90">
    <cfRule type="cellIs" dxfId="1" priority="18" operator="equal">
      <formula>"YES"</formula>
    </cfRule>
  </conditionalFormatting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0"/>
    <col customWidth="1" min="3" max="3" width="22.0"/>
    <col customWidth="1" min="4" max="4" width="12.43"/>
    <col customWidth="1" min="5" max="5" width="8.71"/>
    <col customWidth="1" min="6" max="6" width="5.71"/>
    <col customWidth="1" min="7" max="7" width="8.57"/>
    <col customWidth="1" min="8" max="8" width="16.57"/>
    <col customWidth="1" min="9" max="9" width="27.71"/>
    <col customWidth="1" min="10" max="10" width="15.71"/>
    <col customWidth="1" min="11" max="11" width="24.71"/>
    <col customWidth="1" min="12" max="12" width="11.29"/>
    <col customWidth="1" min="13" max="26" width="8.71"/>
  </cols>
  <sheetData>
    <row r="2">
      <c r="B2" s="2" t="s">
        <v>80</v>
      </c>
      <c r="C2" s="18"/>
    </row>
    <row r="4">
      <c r="B4" s="40" t="s">
        <v>81</v>
      </c>
      <c r="C4" s="40" t="s">
        <v>82</v>
      </c>
      <c r="D4" s="40" t="s">
        <v>83</v>
      </c>
      <c r="I4" s="9" t="s">
        <v>84</v>
      </c>
      <c r="J4" s="41">
        <v>40.0</v>
      </c>
      <c r="L4" s="9" t="s">
        <v>85</v>
      </c>
      <c r="M4" s="42">
        <v>1.0</v>
      </c>
    </row>
    <row r="5">
      <c r="B5" s="9">
        <v>1.0</v>
      </c>
      <c r="C5" s="9" t="s">
        <v>86</v>
      </c>
      <c r="D5" s="14">
        <v>45.0</v>
      </c>
      <c r="I5" s="9" t="s">
        <v>87</v>
      </c>
      <c r="J5" s="41">
        <v>13.0</v>
      </c>
      <c r="L5" s="9" t="s">
        <v>88</v>
      </c>
      <c r="M5" s="43">
        <v>0.5</v>
      </c>
    </row>
    <row r="6">
      <c r="C6" s="9" t="s">
        <v>89</v>
      </c>
      <c r="D6" s="15">
        <f>D5*J4</f>
        <v>1800</v>
      </c>
      <c r="I6" s="9" t="s">
        <v>90</v>
      </c>
      <c r="J6" s="44">
        <v>3.0</v>
      </c>
    </row>
    <row r="7" ht="15.0" customHeight="1">
      <c r="C7" s="9" t="s">
        <v>91</v>
      </c>
      <c r="D7" s="15">
        <f>$D$5*$J$8</f>
        <v>3015</v>
      </c>
    </row>
    <row r="8" ht="15.0" customHeight="1">
      <c r="H8" s="45" t="s">
        <v>92</v>
      </c>
      <c r="I8" s="9" t="s">
        <v>93</v>
      </c>
      <c r="J8" s="14">
        <f>(((J4-J5)*J6)-(J4-J5))+J5</f>
        <v>67</v>
      </c>
    </row>
    <row r="9" ht="15.0" customHeight="1">
      <c r="B9" s="2" t="s">
        <v>94</v>
      </c>
      <c r="C9" s="18"/>
    </row>
    <row r="11" ht="15.0" customHeight="1">
      <c r="B11" s="40" t="s">
        <v>81</v>
      </c>
      <c r="C11" s="40" t="s">
        <v>82</v>
      </c>
      <c r="D11" s="40" t="s">
        <v>83</v>
      </c>
    </row>
    <row r="12" ht="15.0" customHeight="1">
      <c r="B12" s="9">
        <v>1.0</v>
      </c>
      <c r="C12" s="9" t="s">
        <v>86</v>
      </c>
      <c r="D12" s="14">
        <f>ROUND('Daily progress'!D35*$M$5,-1)</f>
        <v>30</v>
      </c>
    </row>
    <row r="13" ht="15.0" customHeight="1">
      <c r="C13" s="9" t="s">
        <v>89</v>
      </c>
      <c r="D13" s="15">
        <f>D12*J4</f>
        <v>1200</v>
      </c>
    </row>
    <row r="14" ht="15.0" customHeight="1">
      <c r="C14" s="9" t="s">
        <v>91</v>
      </c>
      <c r="D14" s="15">
        <f>$D$12*$J$8</f>
        <v>2010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C2"/>
    <mergeCell ref="B9:C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2020-09-28T08:27:57Z</dcterms:created>
  <dc:creator>Nguyen Phu Hong Phuc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